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Michele\Documents\AERCQ-sc\"/>
    </mc:Choice>
  </mc:AlternateContent>
  <xr:revisionPtr revIDLastSave="0" documentId="13_ncr:1_{A09613EA-71EF-4213-8C9E-DE2B016F3E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euille 1" sheetId="1" r:id="rId1"/>
  </sheets>
  <definedNames>
    <definedName name="_xlnm.Print_Area" localSheetId="0">'Feuille 1'!$A$1:$G$190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5" i="1" l="1"/>
  <c r="D85" i="1"/>
  <c r="E85" i="1"/>
  <c r="C86" i="1"/>
  <c r="D86" i="1"/>
  <c r="E86" i="1"/>
  <c r="C87" i="1"/>
  <c r="D87" i="1"/>
  <c r="D88" i="1"/>
  <c r="E88" i="1"/>
  <c r="E89" i="1"/>
  <c r="F89" i="1" s="1"/>
  <c r="D90" i="1"/>
  <c r="E90" i="1"/>
  <c r="C91" i="1"/>
  <c r="F91" i="1" s="1"/>
  <c r="C92" i="1"/>
  <c r="D92" i="1"/>
  <c r="C93" i="1"/>
  <c r="D93" i="1"/>
  <c r="E93" i="1"/>
  <c r="D94" i="1"/>
  <c r="E94" i="1"/>
  <c r="F95" i="1"/>
  <c r="F96" i="1"/>
  <c r="F97" i="1"/>
  <c r="B99" i="1"/>
  <c r="C99" i="1"/>
  <c r="B100" i="1"/>
  <c r="C100" i="1"/>
  <c r="D100" i="1"/>
  <c r="E100" i="1"/>
  <c r="B101" i="1"/>
  <c r="C101" i="1"/>
  <c r="D101" i="1"/>
  <c r="E101" i="1"/>
  <c r="C102" i="1"/>
  <c r="D102" i="1"/>
  <c r="B103" i="1"/>
  <c r="F103" i="1" s="1"/>
  <c r="B104" i="1"/>
  <c r="F104" i="1" s="1"/>
  <c r="B105" i="1"/>
  <c r="F105" i="1" s="1"/>
  <c r="D106" i="1"/>
  <c r="F106" i="1" s="1"/>
  <c r="B107" i="1"/>
  <c r="F107" i="1" s="1"/>
  <c r="C109" i="1"/>
  <c r="D109" i="1"/>
  <c r="E109" i="1"/>
  <c r="C110" i="1"/>
  <c r="D110" i="1"/>
  <c r="E110" i="1"/>
  <c r="B111" i="1"/>
  <c r="C111" i="1"/>
  <c r="D111" i="1"/>
  <c r="E111" i="1"/>
  <c r="D112" i="1"/>
  <c r="E112" i="1"/>
  <c r="B113" i="1"/>
  <c r="C113" i="1"/>
  <c r="E114" i="1"/>
  <c r="F114" i="1" s="1"/>
  <c r="B115" i="1"/>
  <c r="F115" i="1" s="1"/>
  <c r="E116" i="1"/>
  <c r="F116" i="1" s="1"/>
  <c r="F117" i="1"/>
  <c r="B119" i="1"/>
  <c r="C119" i="1"/>
  <c r="D119" i="1"/>
  <c r="E119" i="1"/>
  <c r="B120" i="1"/>
  <c r="C120" i="1"/>
  <c r="D120" i="1"/>
  <c r="E120" i="1"/>
  <c r="B121" i="1"/>
  <c r="C121" i="1"/>
  <c r="D121" i="1"/>
  <c r="E121" i="1"/>
  <c r="B122" i="1"/>
  <c r="C122" i="1"/>
  <c r="B123" i="1"/>
  <c r="C123" i="1"/>
  <c r="C124" i="1"/>
  <c r="D124" i="1"/>
  <c r="E124" i="1"/>
  <c r="D125" i="1"/>
  <c r="F125" i="1" s="1"/>
  <c r="E126" i="1"/>
  <c r="F126" i="1" s="1"/>
  <c r="C127" i="1"/>
  <c r="F127" i="1" s="1"/>
  <c r="B128" i="1"/>
  <c r="F128" i="1" s="1"/>
  <c r="C129" i="1"/>
  <c r="F129" i="1" s="1"/>
  <c r="E130" i="1"/>
  <c r="F130" i="1" s="1"/>
  <c r="F131" i="1"/>
  <c r="F132" i="1"/>
  <c r="B134" i="1"/>
  <c r="C134" i="1"/>
  <c r="D134" i="1"/>
  <c r="E134" i="1"/>
  <c r="B135" i="1"/>
  <c r="C135" i="1"/>
  <c r="D135" i="1"/>
  <c r="B136" i="1"/>
  <c r="C136" i="1"/>
  <c r="D136" i="1"/>
  <c r="E136" i="1"/>
  <c r="B137" i="1"/>
  <c r="C137" i="1"/>
  <c r="D137" i="1"/>
  <c r="E137" i="1"/>
  <c r="B138" i="1"/>
  <c r="C138" i="1"/>
  <c r="E138" i="1"/>
  <c r="C139" i="1"/>
  <c r="D139" i="1"/>
  <c r="E139" i="1"/>
  <c r="C140" i="1"/>
  <c r="F140" i="1" s="1"/>
  <c r="C141" i="1"/>
  <c r="F141" i="1" s="1"/>
  <c r="C142" i="1"/>
  <c r="D142" i="1"/>
  <c r="B143" i="1"/>
  <c r="C143" i="1"/>
  <c r="D144" i="1"/>
  <c r="E144" i="1"/>
  <c r="E145" i="1"/>
  <c r="F145" i="1" s="1"/>
  <c r="D146" i="1"/>
  <c r="E146" i="1"/>
  <c r="F147" i="1"/>
  <c r="E149" i="1"/>
  <c r="F149" i="1" s="1"/>
  <c r="E150" i="1"/>
  <c r="F150" i="1" s="1"/>
  <c r="E151" i="1"/>
  <c r="F151" i="1" s="1"/>
  <c r="B153" i="1"/>
  <c r="C153" i="1"/>
  <c r="D153" i="1"/>
  <c r="E153" i="1"/>
  <c r="C154" i="1"/>
  <c r="D154" i="1"/>
  <c r="E154" i="1"/>
  <c r="B155" i="1"/>
  <c r="C155" i="1"/>
  <c r="D155" i="1"/>
  <c r="E155" i="1"/>
  <c r="F190" i="1"/>
  <c r="D189" i="1"/>
  <c r="F189" i="1" s="1"/>
  <c r="C188" i="1"/>
  <c r="F188" i="1" s="1"/>
  <c r="C187" i="1"/>
  <c r="F187" i="1" s="1"/>
  <c r="E186" i="1"/>
  <c r="F186" i="1" s="1"/>
  <c r="B185" i="1"/>
  <c r="F185" i="1" s="1"/>
  <c r="D184" i="1"/>
  <c r="F184" i="1" s="1"/>
  <c r="C183" i="1"/>
  <c r="B183" i="1"/>
  <c r="C182" i="1"/>
  <c r="F182" i="1" s="1"/>
  <c r="C181" i="1"/>
  <c r="B181" i="1"/>
  <c r="E180" i="1"/>
  <c r="D180" i="1"/>
  <c r="E179" i="1"/>
  <c r="D179" i="1"/>
  <c r="E178" i="1"/>
  <c r="D178" i="1"/>
  <c r="E177" i="1"/>
  <c r="D177" i="1"/>
  <c r="E176" i="1"/>
  <c r="D176" i="1"/>
  <c r="C176" i="1"/>
  <c r="F174" i="1"/>
  <c r="F173" i="1"/>
  <c r="F172" i="1"/>
  <c r="B171" i="1"/>
  <c r="F171" i="1" s="1"/>
  <c r="C170" i="1"/>
  <c r="F170" i="1" s="1"/>
  <c r="E169" i="1"/>
  <c r="F169" i="1" s="1"/>
  <c r="C168" i="1"/>
  <c r="B168" i="1"/>
  <c r="F168" i="1" s="1"/>
  <c r="D167" i="1"/>
  <c r="F167" i="1" s="1"/>
  <c r="E166" i="1"/>
  <c r="D166" i="1"/>
  <c r="E165" i="1"/>
  <c r="F165" i="1" s="1"/>
  <c r="D164" i="1"/>
  <c r="F164" i="1" s="1"/>
  <c r="C163" i="1"/>
  <c r="B163" i="1"/>
  <c r="E162" i="1"/>
  <c r="C162" i="1"/>
  <c r="D161" i="1"/>
  <c r="B161" i="1"/>
  <c r="E160" i="1"/>
  <c r="D160" i="1"/>
  <c r="E159" i="1"/>
  <c r="D159" i="1"/>
  <c r="B159" i="1"/>
  <c r="E158" i="1"/>
  <c r="D158" i="1"/>
  <c r="C157" i="1"/>
  <c r="F157" i="1" s="1"/>
  <c r="E156" i="1"/>
  <c r="C156" i="1"/>
  <c r="F142" i="1" l="1"/>
  <c r="F86" i="1"/>
  <c r="F85" i="1"/>
  <c r="F87" i="1"/>
  <c r="F123" i="1"/>
  <c r="F101" i="1"/>
  <c r="F100" i="1"/>
  <c r="F94" i="1"/>
  <c r="F90" i="1"/>
  <c r="F88" i="1"/>
  <c r="F156" i="1"/>
  <c r="F160" i="1"/>
  <c r="F162" i="1"/>
  <c r="F121" i="1"/>
  <c r="F120" i="1"/>
  <c r="F113" i="1"/>
  <c r="F138" i="1"/>
  <c r="F139" i="1"/>
  <c r="F122" i="1"/>
  <c r="F109" i="1"/>
  <c r="F92" i="1"/>
  <c r="F134" i="1"/>
  <c r="F111" i="1"/>
  <c r="F110" i="1"/>
  <c r="F112" i="1"/>
  <c r="F93" i="1"/>
  <c r="F153" i="1"/>
  <c r="F146" i="1"/>
  <c r="F136" i="1"/>
  <c r="F102" i="1"/>
  <c r="F137" i="1"/>
  <c r="F119" i="1"/>
  <c r="F144" i="1"/>
  <c r="F135" i="1"/>
  <c r="F154" i="1"/>
  <c r="F155" i="1"/>
  <c r="F143" i="1"/>
  <c r="F124" i="1"/>
  <c r="F99" i="1"/>
  <c r="F161" i="1"/>
  <c r="F163" i="1"/>
  <c r="F166" i="1"/>
  <c r="F178" i="1"/>
  <c r="F158" i="1"/>
  <c r="F159" i="1"/>
  <c r="F183" i="1"/>
  <c r="F177" i="1"/>
  <c r="F179" i="1"/>
  <c r="F181" i="1"/>
  <c r="F176" i="1"/>
  <c r="F180" i="1"/>
</calcChain>
</file>

<file path=xl/sharedStrings.xml><?xml version="1.0" encoding="utf-8"?>
<sst xmlns="http://schemas.openxmlformats.org/spreadsheetml/2006/main" count="246" uniqueCount="141">
  <si>
    <t>Centre ÉquitAction I</t>
  </si>
  <si>
    <t>Centre EquitAction II</t>
  </si>
  <si>
    <t>Cumulatif</t>
  </si>
  <si>
    <t>Amélie Bérubé et Winsome</t>
  </si>
  <si>
    <t>Emy-Rose Beaudet et Allegria</t>
  </si>
  <si>
    <t>Alice Lessard et Nespresso</t>
  </si>
  <si>
    <t>Léanne Brissette et Prince</t>
  </si>
  <si>
    <t>Marilou Bélanger et Tessa</t>
  </si>
  <si>
    <t>Émilie St-Pierre et Donatelo</t>
  </si>
  <si>
    <t>Eva Dommange et Aram</t>
  </si>
  <si>
    <t>Alixane Bernard et Eldorado</t>
  </si>
  <si>
    <t>Emy Paris et Ballerina</t>
  </si>
  <si>
    <t>Maely Courchesne et Black Storm Sacha</t>
  </si>
  <si>
    <t>Marily Bergeron et Sofi</t>
  </si>
  <si>
    <t>Eve Harrisson et Annie</t>
  </si>
  <si>
    <t>Angelina Chabot-Savary et Make a Wish</t>
  </si>
  <si>
    <t>Laurence Brodeur et Mustang</t>
  </si>
  <si>
    <t>Béatrice Bernier et Just in Time</t>
  </si>
  <si>
    <t>Judy-Fée Dubé et Queeny</t>
  </si>
  <si>
    <t>Hubert Camiré et Ballerina</t>
  </si>
  <si>
    <t>Angélique Godin-Veillette et Cabriole</t>
  </si>
  <si>
    <t>Meredith Castonguay et Aram/Sofi</t>
  </si>
  <si>
    <t>Étrivières courtes</t>
  </si>
  <si>
    <t>Ophélie Girard et Casumi</t>
  </si>
  <si>
    <t>Eva Bédu et Astérix</t>
  </si>
  <si>
    <t xml:space="preserve">Maya-Luna Boissenneault et Bob Épine </t>
  </si>
  <si>
    <t xml:space="preserve">Gabrielle Blais et Ballerina </t>
  </si>
  <si>
    <t>Riley Perreault et Poncho</t>
  </si>
  <si>
    <t>Étrivières longues</t>
  </si>
  <si>
    <t>Sarah-Jade Sévigny et Queeny</t>
  </si>
  <si>
    <t>Élodie Garceau et Montana</t>
  </si>
  <si>
    <t>Megan Dubois et Misery</t>
  </si>
  <si>
    <t>Solange Deschenes et Picolo</t>
  </si>
  <si>
    <t>Rosalie Roy et Picolo</t>
  </si>
  <si>
    <t>Fidji Girard et Casumi</t>
  </si>
  <si>
    <t>Laurence Major et Navaro</t>
  </si>
  <si>
    <t>Mya Bergeron et D'Wonderful</t>
  </si>
  <si>
    <t>Juliette Boivin et Quetzal</t>
  </si>
  <si>
    <t>Meanne Angers et Sofi</t>
  </si>
  <si>
    <t>Melyssan B.-Hallé et Tag a Diamond</t>
  </si>
  <si>
    <t>Anne-Sophie Binette et Fiona</t>
  </si>
  <si>
    <t>Kaylia Dulude et Aram</t>
  </si>
  <si>
    <t>Justine Doucet et Ballerina</t>
  </si>
  <si>
    <t>Chasse débutant 2' et 2'3</t>
  </si>
  <si>
    <t>Make a Wish et Angelina Chabot-Savary</t>
  </si>
  <si>
    <t>Allégria et Emy-Rose Beaudet</t>
  </si>
  <si>
    <t>Winona et Christine Doyon</t>
  </si>
  <si>
    <t>Nespresso et Alice Lessard</t>
  </si>
  <si>
    <t>Just in Time et Béatrice Bernier</t>
  </si>
  <si>
    <t>Picasso et Mélia Brunelle</t>
  </si>
  <si>
    <t>Caraibe et Meghan Desilets</t>
  </si>
  <si>
    <t>Promise et Annabelle Gagnon</t>
  </si>
  <si>
    <t>Winsome et Amélie Bérubé</t>
  </si>
  <si>
    <t>Sofi et Marily Bergeron</t>
  </si>
  <si>
    <t>Black Storm Sasha et Maely Courchesne</t>
  </si>
  <si>
    <t>Tessa et Marily Bergeron</t>
  </si>
  <si>
    <t>Bob Épine et Alyson Savard</t>
  </si>
  <si>
    <t>Fiona et Julia Lafond</t>
  </si>
  <si>
    <t>Hello Kitty et Kim Préfontaine</t>
  </si>
  <si>
    <t>Équitation 2', 2'3 et 2'6</t>
  </si>
  <si>
    <t>Meghan Desilets et Caraibe</t>
  </si>
  <si>
    <t>Christine Doyon et Winona</t>
  </si>
  <si>
    <t>Marily Bergeron et Sofi/Tessa</t>
  </si>
  <si>
    <t>Julia Lafond et Casino Royal</t>
  </si>
  <si>
    <t>Florence Costerg et June</t>
  </si>
  <si>
    <t>Mia Brochu et Navaro</t>
  </si>
  <si>
    <t>Madysson Ayotte et Montana</t>
  </si>
  <si>
    <t>Kim Préfontaine et Hello Kitty</t>
  </si>
  <si>
    <t>Médaille combinée</t>
  </si>
  <si>
    <t>Mélia Brunelle et Picasso</t>
  </si>
  <si>
    <t>Alyson Savard et Bob Épine</t>
  </si>
  <si>
    <t>Jeunes cavaliers</t>
  </si>
  <si>
    <t>Billy-Rose Demers et PS Vertige</t>
  </si>
  <si>
    <t>Felixia Regniere et Picolo</t>
  </si>
  <si>
    <t>Erika Labranche et PS San Francisco</t>
  </si>
  <si>
    <t>Maelly Martineau et PS Simba</t>
  </si>
  <si>
    <t>Juliane Demis et Picolo</t>
  </si>
  <si>
    <t>Emmia Tremblay et Babe</t>
  </si>
  <si>
    <t>Megan Bennett et PS Ariel</t>
  </si>
  <si>
    <t>Initiation poney</t>
  </si>
  <si>
    <t>Mélodie Auclair et PS Cupcake</t>
  </si>
  <si>
    <t>Sarah-Jade Sevigny et Queeny</t>
  </si>
  <si>
    <t>Thalia Bédu et Minnie Poon</t>
  </si>
  <si>
    <t>Solange Deschesnes et Cabriole</t>
  </si>
  <si>
    <t>Initiation junior</t>
  </si>
  <si>
    <t>Melyssan B.-Hallé et Tag A Diamond</t>
  </si>
  <si>
    <t>Marie-Aude Gladu et Mayday Madame</t>
  </si>
  <si>
    <t>Daphné Carpentier et PS Jet Plane</t>
  </si>
  <si>
    <t>Mélodie Caron et Falcomz</t>
  </si>
  <si>
    <t>Ophélie Danneau et Mustang</t>
  </si>
  <si>
    <t>Marilou Frigon et Tommy</t>
  </si>
  <si>
    <t>Laurie Gosselin et Misery</t>
  </si>
  <si>
    <t>Maddy Pomerleau et Misery</t>
  </si>
  <si>
    <t>Laurie Gosselin et Meadow</t>
  </si>
  <si>
    <t>Annabelle Gagnon et Promise</t>
  </si>
  <si>
    <t>Caroline Chartier et Unico</t>
  </si>
  <si>
    <t>Myriam Gaudreault et Dancing Queen</t>
  </si>
  <si>
    <t>Rosalie Lafrenière et Scarlet Boscobel</t>
  </si>
  <si>
    <t>Naomie Morel et Finwe</t>
  </si>
  <si>
    <t>Melina Morel et Finwe</t>
  </si>
  <si>
    <t>Entrainement poney</t>
  </si>
  <si>
    <t>Eve Tourigny et Picasso</t>
  </si>
  <si>
    <t>Kim Prefontaine et Hello Kitty</t>
  </si>
  <si>
    <t>Entrainement junior</t>
  </si>
  <si>
    <t>Juliane Sigmen et Tommy</t>
  </si>
  <si>
    <t>Elizabeth Cloutier et Prince</t>
  </si>
  <si>
    <t>Megan Dubois et Tango</t>
  </si>
  <si>
    <t>Alice Champagne et Quetzal</t>
  </si>
  <si>
    <t>Chantal Dion et Montana</t>
  </si>
  <si>
    <t>Marie Duplessis et Caraibe</t>
  </si>
  <si>
    <t>Sylvie Matteau et Aram</t>
  </si>
  <si>
    <t>Arianne Lacerte et Nanette</t>
  </si>
  <si>
    <t>Camille Iacovella et PS Just Watch Me</t>
  </si>
  <si>
    <t>Leia Pankiw et Shownight</t>
  </si>
  <si>
    <t>Roxanne Lafontaine et Winsome</t>
  </si>
  <si>
    <t>Niveau 3</t>
  </si>
  <si>
    <t>Aurélie Brisebois et Donatelo</t>
  </si>
  <si>
    <t>Florence Demers et Magic Wind</t>
  </si>
  <si>
    <t>Kur entrainement</t>
  </si>
  <si>
    <t>Jean Gélinas
 I</t>
  </si>
  <si>
    <t>Jean Gélinas
II</t>
  </si>
  <si>
    <t>Initiation amateur (senior)</t>
  </si>
  <si>
    <t>Entrainement amateur (senior)</t>
  </si>
  <si>
    <t>Niveau 1 amateur (senior)</t>
  </si>
  <si>
    <t>Niveau 1 poney et junior</t>
  </si>
  <si>
    <t>Obstacles combinés niveau B</t>
  </si>
  <si>
    <t>Obstacles combinés niveau A</t>
  </si>
  <si>
    <t>Dressage open (aucune médaille)</t>
  </si>
  <si>
    <t>Kariane Corbeil et PS Moana Jade 
(initiation amateur)</t>
  </si>
  <si>
    <t>Arianne Arseneault et Signature 
(initiation amateur)</t>
  </si>
  <si>
    <t>Genevieve Pilon et Acapella 
(entrainement amateur)</t>
  </si>
  <si>
    <t>Kariane Corbeil et San Paso FBE 
(niveau 1 amateur)</t>
  </si>
  <si>
    <t>Chasse modifiée 2'6 (aucune médaille)</t>
  </si>
  <si>
    <t>Or</t>
  </si>
  <si>
    <t>Argent</t>
  </si>
  <si>
    <t>Bronze</t>
  </si>
  <si>
    <t>Médaille
saison</t>
  </si>
  <si>
    <t>Ricardo Serrano et Kopa</t>
  </si>
  <si>
    <t>Mauricie / Centre-du-Québec</t>
  </si>
  <si>
    <t>Résultats des concours régionaux 2022</t>
  </si>
  <si>
    <t>* en cas d'égalité en dressage, c'est le % moyen le plus élevé qui gagne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</si>
</sst>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sz val="11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69D06"/>
        <bgColor indexed="64"/>
      </patternFill>
    </fill>
    <fill>
      <patternFill patternType="solid">
        <fgColor rgb="FFEFF50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rgb="FF000000"/>
      </left>
      <right style="thick">
        <color rgb="FF000000"/>
      </right>
      <top style="medium">
        <color rgb="FFCCCCCC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rgb="FF000000"/>
      </left>
      <right style="thick">
        <color indexed="64"/>
      </right>
      <top style="thick">
        <color indexed="64"/>
      </top>
      <bottom style="hair">
        <color theme="0" tint="-0.499984740745262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hair">
        <color theme="0" tint="-0.499984740745262"/>
      </bottom>
      <diagonal/>
    </border>
    <border>
      <left/>
      <right style="thick">
        <color indexed="64"/>
      </right>
      <top style="thick">
        <color rgb="FF000000"/>
      </top>
      <bottom style="thin">
        <color theme="0" tint="-0.499984740745262"/>
      </bottom>
      <diagonal/>
    </border>
    <border>
      <left style="thick">
        <color rgb="FF000000"/>
      </left>
      <right style="thick">
        <color indexed="64"/>
      </right>
      <top style="thick">
        <color rgb="FF000000"/>
      </top>
      <bottom style="thin">
        <color theme="0" tint="-0.499984740745262"/>
      </bottom>
      <diagonal/>
    </border>
    <border>
      <left/>
      <right style="thick">
        <color rgb="FF000000"/>
      </right>
      <top style="thick">
        <color rgb="FF000000"/>
      </top>
      <bottom style="thin">
        <color theme="0" tint="-0.499984740745262"/>
      </bottom>
      <diagonal/>
    </border>
    <border>
      <left style="thick">
        <color indexed="64"/>
      </left>
      <right style="thick">
        <color indexed="64"/>
      </right>
      <top style="thick">
        <color rgb="FF000000"/>
      </top>
      <bottom style="thin">
        <color theme="0" tint="-0.499984740745262"/>
      </bottom>
      <diagonal/>
    </border>
    <border>
      <left style="medium">
        <color rgb="FFCCCCCC"/>
      </left>
      <right style="thick">
        <color indexed="64"/>
      </right>
      <top/>
      <bottom style="thick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3" borderId="4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left" wrapText="1"/>
    </xf>
    <xf numFmtId="0" fontId="2" fillId="6" borderId="3" xfId="0" applyFont="1" applyFill="1" applyBorder="1" applyAlignment="1">
      <alignment horizontal="center" wrapText="1"/>
    </xf>
    <xf numFmtId="0" fontId="0" fillId="0" borderId="5" xfId="0" applyBorder="1"/>
    <xf numFmtId="0" fontId="3" fillId="3" borderId="7" xfId="0" applyFont="1" applyFill="1" applyBorder="1" applyAlignment="1">
      <alignment horizontal="left" wrapText="1"/>
    </xf>
    <xf numFmtId="0" fontId="3" fillId="3" borderId="7" xfId="0" applyFont="1" applyFill="1" applyBorder="1" applyAlignment="1">
      <alignment horizontal="center" wrapText="1"/>
    </xf>
    <xf numFmtId="0" fontId="2" fillId="6" borderId="6" xfId="0" applyFont="1" applyFill="1" applyBorder="1" applyAlignment="1">
      <alignment horizontal="left" wrapText="1"/>
    </xf>
    <xf numFmtId="0" fontId="2" fillId="6" borderId="6" xfId="0" applyFont="1" applyFill="1" applyBorder="1" applyAlignment="1">
      <alignment horizontal="center" wrapText="1"/>
    </xf>
    <xf numFmtId="0" fontId="2" fillId="4" borderId="6" xfId="0" applyFont="1" applyFill="1" applyBorder="1" applyAlignment="1">
      <alignment horizontal="left" wrapText="1"/>
    </xf>
    <xf numFmtId="0" fontId="2" fillId="4" borderId="6" xfId="0" applyFont="1" applyFill="1" applyBorder="1" applyAlignment="1">
      <alignment horizontal="center" wrapText="1"/>
    </xf>
    <xf numFmtId="0" fontId="2" fillId="5" borderId="6" xfId="0" applyFont="1" applyFill="1" applyBorder="1" applyAlignment="1">
      <alignment horizontal="left" wrapText="1"/>
    </xf>
    <xf numFmtId="0" fontId="2" fillId="5" borderId="6" xfId="0" applyFont="1" applyFill="1" applyBorder="1" applyAlignment="1">
      <alignment horizontal="center" wrapText="1"/>
    </xf>
    <xf numFmtId="0" fontId="2" fillId="0" borderId="6" xfId="0" applyFont="1" applyBorder="1" applyAlignment="1">
      <alignment horizontal="left" wrapText="1"/>
    </xf>
    <xf numFmtId="0" fontId="2" fillId="0" borderId="6" xfId="0" applyFont="1" applyBorder="1" applyAlignment="1">
      <alignment horizont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wrapText="1"/>
    </xf>
    <xf numFmtId="0" fontId="2" fillId="3" borderId="10" xfId="0" applyFont="1" applyFill="1" applyBorder="1" applyAlignment="1">
      <alignment wrapText="1"/>
    </xf>
    <xf numFmtId="0" fontId="2" fillId="3" borderId="11" xfId="0" applyFont="1" applyFill="1" applyBorder="1" applyAlignment="1">
      <alignment wrapText="1"/>
    </xf>
    <xf numFmtId="0" fontId="3" fillId="3" borderId="12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center" wrapText="1"/>
    </xf>
    <xf numFmtId="0" fontId="3" fillId="3" borderId="12" xfId="0" applyFont="1" applyFill="1" applyBorder="1" applyAlignment="1">
      <alignment horizontal="center" wrapText="1"/>
    </xf>
    <xf numFmtId="0" fontId="3" fillId="3" borderId="14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center" wrapText="1"/>
    </xf>
    <xf numFmtId="0" fontId="2" fillId="0" borderId="15" xfId="0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7" borderId="6" xfId="0" applyFont="1" applyFill="1" applyBorder="1" applyAlignment="1">
      <alignment horizontal="left" wrapText="1"/>
    </xf>
    <xf numFmtId="0" fontId="2" fillId="7" borderId="6" xfId="0" applyFont="1" applyFill="1" applyBorder="1" applyAlignment="1">
      <alignment horizontal="center" wrapText="1"/>
    </xf>
    <xf numFmtId="0" fontId="2" fillId="8" borderId="6" xfId="0" applyFont="1" applyFill="1" applyBorder="1" applyAlignment="1">
      <alignment horizontal="left" wrapText="1"/>
    </xf>
    <xf numFmtId="0" fontId="2" fillId="8" borderId="6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69D06"/>
      <color rgb="FFEFF50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K1135"/>
  <sheetViews>
    <sheetView tabSelected="1" topLeftCell="A50" workbookViewId="0">
      <selection activeCell="A69" sqref="A69:XFD69"/>
    </sheetView>
  </sheetViews>
  <sheetFormatPr baseColWidth="10" defaultColWidth="12.5703125" defaultRowHeight="15.75" customHeight="1" x14ac:dyDescent="0.2"/>
  <cols>
    <col min="1" max="1" width="35.7109375" style="5" customWidth="1"/>
    <col min="2" max="7" width="13.7109375" customWidth="1"/>
    <col min="8" max="8" width="8.42578125" customWidth="1"/>
    <col min="9" max="9" width="7.28515625" customWidth="1"/>
    <col min="10" max="10" width="6.28515625" customWidth="1"/>
    <col min="11" max="11" width="7.5703125" customWidth="1"/>
  </cols>
  <sheetData>
    <row r="1" spans="1:7" ht="15.75" customHeight="1" x14ac:dyDescent="0.25">
      <c r="A1" s="30" t="s">
        <v>139</v>
      </c>
      <c r="B1" s="31"/>
      <c r="C1" s="31"/>
      <c r="D1" s="31"/>
      <c r="E1" s="31"/>
      <c r="F1" s="31"/>
      <c r="G1" s="31"/>
    </row>
    <row r="2" spans="1:7" ht="15.75" customHeight="1" x14ac:dyDescent="0.25">
      <c r="A2" s="32" t="s">
        <v>138</v>
      </c>
      <c r="B2" s="33"/>
      <c r="C2" s="33"/>
      <c r="D2" s="33"/>
      <c r="E2" s="33"/>
      <c r="F2" s="33"/>
      <c r="G2" s="33"/>
    </row>
    <row r="3" spans="1:7" ht="15.75" customHeight="1" thickBot="1" x14ac:dyDescent="0.25">
      <c r="A3" s="34" t="s">
        <v>140</v>
      </c>
      <c r="B3" s="34"/>
      <c r="C3" s="34"/>
      <c r="D3" s="34"/>
      <c r="E3" s="34"/>
      <c r="F3" s="34"/>
      <c r="G3" s="34"/>
    </row>
    <row r="4" spans="1:7" ht="27" thickTop="1" thickBot="1" x14ac:dyDescent="0.25">
      <c r="A4" s="29"/>
      <c r="B4" s="20" t="s">
        <v>119</v>
      </c>
      <c r="C4" s="20" t="s">
        <v>120</v>
      </c>
      <c r="D4" s="20" t="s">
        <v>0</v>
      </c>
      <c r="E4" s="20" t="s">
        <v>1</v>
      </c>
      <c r="F4" s="20" t="s">
        <v>2</v>
      </c>
      <c r="G4" s="20" t="s">
        <v>136</v>
      </c>
    </row>
    <row r="5" spans="1:7" ht="13.5" thickTop="1" x14ac:dyDescent="0.2">
      <c r="A5" s="2" t="s">
        <v>71</v>
      </c>
      <c r="B5" s="21"/>
      <c r="C5" s="22"/>
      <c r="D5" s="22"/>
      <c r="E5" s="22"/>
      <c r="F5" s="22"/>
      <c r="G5" s="22"/>
    </row>
    <row r="6" spans="1:7" ht="12.75" x14ac:dyDescent="0.2">
      <c r="A6" s="12" t="s">
        <v>72</v>
      </c>
      <c r="B6" s="13">
        <v>53</v>
      </c>
      <c r="C6" s="13">
        <v>24</v>
      </c>
      <c r="D6" s="13"/>
      <c r="E6" s="13">
        <v>36</v>
      </c>
      <c r="F6" s="13">
        <v>113</v>
      </c>
      <c r="G6" s="13" t="s">
        <v>133</v>
      </c>
    </row>
    <row r="7" spans="1:7" ht="12.75" x14ac:dyDescent="0.2">
      <c r="A7" s="14" t="s">
        <v>73</v>
      </c>
      <c r="B7" s="15">
        <v>60</v>
      </c>
      <c r="C7" s="15"/>
      <c r="D7" s="15"/>
      <c r="E7" s="15"/>
      <c r="F7" s="15">
        <v>60</v>
      </c>
      <c r="G7" s="15" t="s">
        <v>134</v>
      </c>
    </row>
    <row r="8" spans="1:7" ht="12.75" x14ac:dyDescent="0.2">
      <c r="A8" s="16" t="s">
        <v>74</v>
      </c>
      <c r="B8" s="17">
        <v>22</v>
      </c>
      <c r="C8" s="17"/>
      <c r="D8" s="17"/>
      <c r="E8" s="17">
        <v>24</v>
      </c>
      <c r="F8" s="17">
        <v>46</v>
      </c>
      <c r="G8" s="17" t="s">
        <v>135</v>
      </c>
    </row>
    <row r="9" spans="1:7" ht="12.75" x14ac:dyDescent="0.2">
      <c r="A9" s="18" t="s">
        <v>75</v>
      </c>
      <c r="B9" s="19">
        <v>40</v>
      </c>
      <c r="C9" s="19"/>
      <c r="D9" s="19"/>
      <c r="E9" s="19"/>
      <c r="F9" s="19">
        <v>40</v>
      </c>
      <c r="G9" s="19"/>
    </row>
    <row r="10" spans="1:7" ht="12.75" x14ac:dyDescent="0.2">
      <c r="A10" s="18" t="s">
        <v>77</v>
      </c>
      <c r="B10" s="19"/>
      <c r="C10" s="19"/>
      <c r="D10" s="19"/>
      <c r="E10" s="19">
        <v>36</v>
      </c>
      <c r="F10" s="19">
        <v>36</v>
      </c>
      <c r="G10" s="19"/>
    </row>
    <row r="11" spans="1:7" ht="12.75" x14ac:dyDescent="0.2">
      <c r="A11" s="18" t="s">
        <v>76</v>
      </c>
      <c r="B11" s="19"/>
      <c r="C11" s="19">
        <v>24</v>
      </c>
      <c r="D11" s="19"/>
      <c r="E11" s="19"/>
      <c r="F11" s="19">
        <v>24</v>
      </c>
      <c r="G11" s="19"/>
    </row>
    <row r="12" spans="1:7" ht="13.5" thickBot="1" x14ac:dyDescent="0.25">
      <c r="A12" s="18" t="s">
        <v>78</v>
      </c>
      <c r="B12" s="19">
        <v>15</v>
      </c>
      <c r="C12" s="19"/>
      <c r="D12" s="19"/>
      <c r="E12" s="19"/>
      <c r="F12" s="19">
        <v>15</v>
      </c>
      <c r="G12" s="19"/>
    </row>
    <row r="13" spans="1:7" ht="13.5" thickTop="1" x14ac:dyDescent="0.2">
      <c r="A13" s="24" t="s">
        <v>79</v>
      </c>
      <c r="B13" s="23"/>
      <c r="C13" s="23"/>
      <c r="D13" s="23"/>
      <c r="E13" s="23"/>
      <c r="F13" s="23"/>
      <c r="G13" s="23"/>
    </row>
    <row r="14" spans="1:7" ht="12.75" x14ac:dyDescent="0.2">
      <c r="A14" s="12" t="s">
        <v>80</v>
      </c>
      <c r="B14" s="13">
        <v>45</v>
      </c>
      <c r="C14" s="13">
        <v>84</v>
      </c>
      <c r="D14" s="13">
        <v>24</v>
      </c>
      <c r="E14" s="13"/>
      <c r="F14" s="13">
        <v>153</v>
      </c>
      <c r="G14" s="13" t="s">
        <v>133</v>
      </c>
    </row>
    <row r="15" spans="1:7" ht="12.75" x14ac:dyDescent="0.2">
      <c r="A15" s="14" t="s">
        <v>81</v>
      </c>
      <c r="B15" s="15">
        <v>45</v>
      </c>
      <c r="C15" s="15">
        <v>36</v>
      </c>
      <c r="D15" s="15">
        <v>25</v>
      </c>
      <c r="E15" s="15">
        <v>33</v>
      </c>
      <c r="F15" s="15">
        <v>139</v>
      </c>
      <c r="G15" s="15" t="s">
        <v>134</v>
      </c>
    </row>
    <row r="16" spans="1:7" ht="12.75" x14ac:dyDescent="0.2">
      <c r="A16" s="16" t="s">
        <v>33</v>
      </c>
      <c r="B16" s="17">
        <v>35</v>
      </c>
      <c r="C16" s="17">
        <v>60</v>
      </c>
      <c r="D16" s="17"/>
      <c r="E16" s="17"/>
      <c r="F16" s="17">
        <v>95</v>
      </c>
      <c r="G16" s="17" t="s">
        <v>135</v>
      </c>
    </row>
    <row r="17" spans="1:7" ht="12.75" x14ac:dyDescent="0.2">
      <c r="A17" s="18" t="s">
        <v>24</v>
      </c>
      <c r="B17" s="19"/>
      <c r="C17" s="19"/>
      <c r="D17" s="19">
        <v>48</v>
      </c>
      <c r="E17" s="19">
        <v>36</v>
      </c>
      <c r="F17" s="19">
        <v>84</v>
      </c>
      <c r="G17" s="19"/>
    </row>
    <row r="18" spans="1:7" ht="12.75" x14ac:dyDescent="0.2">
      <c r="A18" s="18" t="s">
        <v>82</v>
      </c>
      <c r="B18" s="19"/>
      <c r="C18" s="19"/>
      <c r="D18" s="19">
        <v>44</v>
      </c>
      <c r="E18" s="19">
        <v>27</v>
      </c>
      <c r="F18" s="19">
        <v>71</v>
      </c>
      <c r="G18" s="19"/>
    </row>
    <row r="19" spans="1:7" ht="12.75" x14ac:dyDescent="0.2">
      <c r="A19" s="18" t="s">
        <v>42</v>
      </c>
      <c r="B19" s="19"/>
      <c r="C19" s="19">
        <v>42</v>
      </c>
      <c r="D19" s="19"/>
      <c r="E19" s="19"/>
      <c r="F19" s="19">
        <v>42</v>
      </c>
      <c r="G19" s="19"/>
    </row>
    <row r="20" spans="1:7" ht="12.75" x14ac:dyDescent="0.2">
      <c r="A20" s="18" t="s">
        <v>32</v>
      </c>
      <c r="B20" s="19">
        <v>35</v>
      </c>
      <c r="C20" s="19"/>
      <c r="D20" s="19"/>
      <c r="E20" s="19"/>
      <c r="F20" s="19">
        <v>35</v>
      </c>
      <c r="G20" s="19"/>
    </row>
    <row r="21" spans="1:7" ht="12.75" x14ac:dyDescent="0.2">
      <c r="A21" s="18" t="s">
        <v>78</v>
      </c>
      <c r="B21" s="19">
        <v>20</v>
      </c>
      <c r="C21" s="19">
        <v>12</v>
      </c>
      <c r="D21" s="19"/>
      <c r="E21" s="19"/>
      <c r="F21" s="19">
        <v>32</v>
      </c>
      <c r="G21" s="19"/>
    </row>
    <row r="22" spans="1:7" ht="12.75" x14ac:dyDescent="0.2">
      <c r="A22" s="18" t="s">
        <v>83</v>
      </c>
      <c r="B22" s="19"/>
      <c r="C22" s="19">
        <v>30</v>
      </c>
      <c r="D22" s="19"/>
      <c r="E22" s="19"/>
      <c r="F22" s="19">
        <v>30</v>
      </c>
      <c r="G22" s="19"/>
    </row>
    <row r="23" spans="1:7" ht="13.5" thickBot="1" x14ac:dyDescent="0.25">
      <c r="A23" s="18" t="s">
        <v>38</v>
      </c>
      <c r="B23" s="19">
        <v>30</v>
      </c>
      <c r="C23" s="19"/>
      <c r="D23" s="19"/>
      <c r="E23" s="19"/>
      <c r="F23" s="19">
        <v>30</v>
      </c>
      <c r="G23" s="19"/>
    </row>
    <row r="24" spans="1:7" ht="13.5" thickTop="1" x14ac:dyDescent="0.2">
      <c r="A24" s="3" t="s">
        <v>84</v>
      </c>
      <c r="B24" s="26"/>
      <c r="C24" s="27"/>
      <c r="D24" s="25"/>
      <c r="E24" s="1"/>
      <c r="F24" s="26"/>
      <c r="G24" s="27"/>
    </row>
    <row r="25" spans="1:7" ht="12.75" x14ac:dyDescent="0.2">
      <c r="A25" s="12" t="s">
        <v>85</v>
      </c>
      <c r="B25" s="13">
        <v>70</v>
      </c>
      <c r="C25" s="13">
        <v>119</v>
      </c>
      <c r="D25" s="13"/>
      <c r="E25" s="13"/>
      <c r="F25" s="13">
        <v>189</v>
      </c>
      <c r="G25" s="13" t="s">
        <v>133</v>
      </c>
    </row>
    <row r="26" spans="1:7" ht="12.75" x14ac:dyDescent="0.2">
      <c r="A26" s="14" t="s">
        <v>86</v>
      </c>
      <c r="B26" s="15">
        <v>42</v>
      </c>
      <c r="C26" s="15">
        <v>67</v>
      </c>
      <c r="D26" s="15">
        <v>56</v>
      </c>
      <c r="E26" s="15"/>
      <c r="F26" s="15">
        <v>165</v>
      </c>
      <c r="G26" s="15" t="s">
        <v>134</v>
      </c>
    </row>
    <row r="27" spans="1:7" ht="12.75" x14ac:dyDescent="0.2">
      <c r="A27" s="16" t="s">
        <v>30</v>
      </c>
      <c r="B27" s="17">
        <v>49</v>
      </c>
      <c r="C27" s="17">
        <v>24</v>
      </c>
      <c r="D27" s="17">
        <v>40</v>
      </c>
      <c r="E27" s="17">
        <v>48</v>
      </c>
      <c r="F27" s="17">
        <v>161</v>
      </c>
      <c r="G27" s="17" t="s">
        <v>135</v>
      </c>
    </row>
    <row r="28" spans="1:7" ht="12.75" x14ac:dyDescent="0.2">
      <c r="A28" s="18" t="s">
        <v>87</v>
      </c>
      <c r="B28" s="19">
        <v>98</v>
      </c>
      <c r="C28" s="19">
        <v>36</v>
      </c>
      <c r="D28" s="19"/>
      <c r="E28" s="19"/>
      <c r="F28" s="19">
        <v>134</v>
      </c>
      <c r="G28" s="19"/>
    </row>
    <row r="29" spans="1:7" ht="12.75" x14ac:dyDescent="0.2">
      <c r="A29" s="18" t="s">
        <v>88</v>
      </c>
      <c r="B29" s="19">
        <v>0</v>
      </c>
      <c r="C29" s="19">
        <v>0</v>
      </c>
      <c r="D29" s="19">
        <v>32</v>
      </c>
      <c r="E29" s="19">
        <v>32</v>
      </c>
      <c r="F29" s="19">
        <v>64</v>
      </c>
      <c r="G29" s="19"/>
    </row>
    <row r="30" spans="1:7" ht="12.75" x14ac:dyDescent="0.2">
      <c r="A30" s="18" t="s">
        <v>89</v>
      </c>
      <c r="B30" s="19"/>
      <c r="C30" s="19">
        <v>61</v>
      </c>
      <c r="D30" s="19"/>
      <c r="E30" s="19"/>
      <c r="F30" s="19">
        <v>61</v>
      </c>
      <c r="G30" s="19"/>
    </row>
    <row r="31" spans="1:7" ht="12.75" x14ac:dyDescent="0.2">
      <c r="A31" s="18" t="s">
        <v>90</v>
      </c>
      <c r="B31" s="19">
        <v>35</v>
      </c>
      <c r="C31" s="19">
        <v>17</v>
      </c>
      <c r="D31" s="19"/>
      <c r="E31" s="19"/>
      <c r="F31" s="19">
        <v>52</v>
      </c>
      <c r="G31" s="19"/>
    </row>
    <row r="32" spans="1:7" ht="12.75" x14ac:dyDescent="0.2">
      <c r="A32" s="18" t="s">
        <v>37</v>
      </c>
      <c r="B32" s="19"/>
      <c r="C32" s="19">
        <v>50</v>
      </c>
      <c r="D32" s="19"/>
      <c r="E32" s="19"/>
      <c r="F32" s="19">
        <v>50</v>
      </c>
      <c r="G32" s="19"/>
    </row>
    <row r="33" spans="1:7" ht="12.75" x14ac:dyDescent="0.2">
      <c r="A33" s="18" t="s">
        <v>36</v>
      </c>
      <c r="B33" s="19"/>
      <c r="C33" s="19"/>
      <c r="D33" s="19"/>
      <c r="E33" s="19">
        <v>48</v>
      </c>
      <c r="F33" s="19">
        <v>48</v>
      </c>
      <c r="G33" s="19"/>
    </row>
    <row r="34" spans="1:7" ht="12.75" x14ac:dyDescent="0.2">
      <c r="A34" s="18" t="s">
        <v>91</v>
      </c>
      <c r="B34" s="19"/>
      <c r="C34" s="19"/>
      <c r="D34" s="19">
        <v>24</v>
      </c>
      <c r="E34" s="19"/>
      <c r="F34" s="19">
        <v>24</v>
      </c>
      <c r="G34" s="19"/>
    </row>
    <row r="35" spans="1:7" ht="12.75" x14ac:dyDescent="0.2">
      <c r="A35" s="18" t="s">
        <v>92</v>
      </c>
      <c r="B35" s="19">
        <v>14</v>
      </c>
      <c r="C35" s="19">
        <v>0</v>
      </c>
      <c r="D35" s="19"/>
      <c r="E35" s="19"/>
      <c r="F35" s="19">
        <v>14</v>
      </c>
      <c r="G35" s="19"/>
    </row>
    <row r="36" spans="1:7" ht="13.5" thickBot="1" x14ac:dyDescent="0.25">
      <c r="A36" s="18" t="s">
        <v>93</v>
      </c>
      <c r="B36" s="19"/>
      <c r="C36" s="19"/>
      <c r="D36" s="19"/>
      <c r="E36" s="19">
        <v>12</v>
      </c>
      <c r="F36" s="19">
        <v>12</v>
      </c>
      <c r="G36" s="19"/>
    </row>
    <row r="37" spans="1:7" ht="13.5" thickTop="1" x14ac:dyDescent="0.2">
      <c r="A37" s="3" t="s">
        <v>121</v>
      </c>
      <c r="B37" s="1"/>
      <c r="C37" s="1"/>
      <c r="D37" s="26"/>
      <c r="E37" s="28"/>
      <c r="F37" s="28"/>
      <c r="G37" s="25"/>
    </row>
    <row r="38" spans="1:7" ht="12.75" x14ac:dyDescent="0.2">
      <c r="A38" s="12" t="s">
        <v>94</v>
      </c>
      <c r="B38" s="13"/>
      <c r="C38" s="13">
        <v>28</v>
      </c>
      <c r="D38" s="13"/>
      <c r="E38" s="13"/>
      <c r="F38" s="13">
        <v>28</v>
      </c>
      <c r="G38" s="13" t="s">
        <v>133</v>
      </c>
    </row>
    <row r="39" spans="1:7" ht="12.75" x14ac:dyDescent="0.2">
      <c r="A39" s="14" t="s">
        <v>95</v>
      </c>
      <c r="B39" s="15"/>
      <c r="C39" s="15"/>
      <c r="D39" s="15"/>
      <c r="E39" s="15">
        <v>28</v>
      </c>
      <c r="F39" s="15">
        <v>28</v>
      </c>
      <c r="G39" s="15" t="s">
        <v>134</v>
      </c>
    </row>
    <row r="40" spans="1:7" ht="12.75" x14ac:dyDescent="0.2">
      <c r="A40" s="16" t="s">
        <v>96</v>
      </c>
      <c r="B40" s="17">
        <v>14</v>
      </c>
      <c r="C40" s="17"/>
      <c r="D40" s="17">
        <v>7</v>
      </c>
      <c r="E40" s="17"/>
      <c r="F40" s="17">
        <v>21</v>
      </c>
      <c r="G40" s="17" t="s">
        <v>135</v>
      </c>
    </row>
    <row r="41" spans="1:7" ht="12.75" x14ac:dyDescent="0.2">
      <c r="A41" s="18" t="s">
        <v>97</v>
      </c>
      <c r="B41" s="19"/>
      <c r="C41" s="19"/>
      <c r="D41" s="19"/>
      <c r="E41" s="19">
        <v>20</v>
      </c>
      <c r="F41" s="19">
        <v>20</v>
      </c>
      <c r="G41" s="19"/>
    </row>
    <row r="42" spans="1:7" ht="12.75" x14ac:dyDescent="0.2">
      <c r="A42" s="18" t="s">
        <v>98</v>
      </c>
      <c r="B42" s="19"/>
      <c r="C42" s="19">
        <v>10</v>
      </c>
      <c r="D42" s="19"/>
      <c r="E42" s="19"/>
      <c r="F42" s="19">
        <v>10</v>
      </c>
      <c r="G42" s="19"/>
    </row>
    <row r="43" spans="1:7" ht="13.5" thickBot="1" x14ac:dyDescent="0.25">
      <c r="A43" s="18" t="s">
        <v>99</v>
      </c>
      <c r="B43" s="19"/>
      <c r="C43" s="19">
        <v>10</v>
      </c>
      <c r="D43" s="19"/>
      <c r="E43" s="19"/>
      <c r="F43" s="19">
        <v>10</v>
      </c>
      <c r="G43" s="19"/>
    </row>
    <row r="44" spans="1:7" ht="13.5" thickTop="1" x14ac:dyDescent="0.2">
      <c r="A44" s="3" t="s">
        <v>100</v>
      </c>
      <c r="B44" s="1"/>
      <c r="C44" s="1"/>
      <c r="D44" s="1"/>
      <c r="E44" s="1"/>
      <c r="F44" s="1"/>
      <c r="G44" s="1"/>
    </row>
    <row r="45" spans="1:7" ht="12.75" x14ac:dyDescent="0.2">
      <c r="A45" s="12" t="s">
        <v>3</v>
      </c>
      <c r="B45" s="13">
        <v>42</v>
      </c>
      <c r="C45" s="13">
        <v>48</v>
      </c>
      <c r="D45" s="13">
        <v>42</v>
      </c>
      <c r="E45" s="13">
        <v>56</v>
      </c>
      <c r="F45" s="13">
        <v>188</v>
      </c>
      <c r="G45" s="13" t="s">
        <v>133</v>
      </c>
    </row>
    <row r="46" spans="1:7" ht="12.75" x14ac:dyDescent="0.2">
      <c r="A46" s="14" t="s">
        <v>5</v>
      </c>
      <c r="B46" s="15">
        <v>24</v>
      </c>
      <c r="C46" s="15">
        <v>48</v>
      </c>
      <c r="D46" s="15">
        <v>27</v>
      </c>
      <c r="E46" s="15">
        <v>40</v>
      </c>
      <c r="F46" s="15">
        <v>139</v>
      </c>
      <c r="G46" s="15" t="s">
        <v>134</v>
      </c>
    </row>
    <row r="47" spans="1:7" ht="12.75" x14ac:dyDescent="0.2">
      <c r="A47" s="16" t="s">
        <v>101</v>
      </c>
      <c r="B47" s="17"/>
      <c r="C47" s="17">
        <v>28</v>
      </c>
      <c r="D47" s="17">
        <v>27</v>
      </c>
      <c r="E47" s="17">
        <v>32</v>
      </c>
      <c r="F47" s="17">
        <v>87</v>
      </c>
      <c r="G47" s="17" t="s">
        <v>135</v>
      </c>
    </row>
    <row r="48" spans="1:7" ht="12.75" x14ac:dyDescent="0.2">
      <c r="A48" s="18" t="s">
        <v>20</v>
      </c>
      <c r="B48" s="19">
        <v>30</v>
      </c>
      <c r="C48" s="19">
        <v>28</v>
      </c>
      <c r="D48" s="19"/>
      <c r="E48" s="19"/>
      <c r="F48" s="19">
        <v>58</v>
      </c>
      <c r="G48" s="19"/>
    </row>
    <row r="49" spans="1:7" ht="13.5" thickBot="1" x14ac:dyDescent="0.25">
      <c r="A49" s="18" t="s">
        <v>102</v>
      </c>
      <c r="B49" s="19"/>
      <c r="C49" s="19"/>
      <c r="D49" s="19"/>
      <c r="E49" s="19">
        <v>24</v>
      </c>
      <c r="F49" s="19">
        <v>24</v>
      </c>
      <c r="G49" s="19"/>
    </row>
    <row r="50" spans="1:7" ht="13.5" thickTop="1" x14ac:dyDescent="0.2">
      <c r="A50" s="3" t="s">
        <v>103</v>
      </c>
      <c r="B50" s="1"/>
      <c r="C50" s="1"/>
      <c r="D50" s="1"/>
      <c r="E50" s="1"/>
      <c r="F50" s="1"/>
      <c r="G50" s="1"/>
    </row>
    <row r="51" spans="1:7" ht="12.75" x14ac:dyDescent="0.2">
      <c r="A51" s="12" t="s">
        <v>4</v>
      </c>
      <c r="B51" s="13">
        <v>22</v>
      </c>
      <c r="C51" s="13">
        <v>22</v>
      </c>
      <c r="D51" s="13">
        <v>30</v>
      </c>
      <c r="E51" s="13">
        <v>28</v>
      </c>
      <c r="F51" s="13">
        <v>102</v>
      </c>
      <c r="G51" s="13" t="s">
        <v>133</v>
      </c>
    </row>
    <row r="52" spans="1:7" ht="12.75" x14ac:dyDescent="0.2">
      <c r="A52" s="14" t="s">
        <v>87</v>
      </c>
      <c r="B52" s="15">
        <v>21</v>
      </c>
      <c r="C52" s="15">
        <v>15</v>
      </c>
      <c r="D52" s="15">
        <v>42</v>
      </c>
      <c r="E52" s="15"/>
      <c r="F52" s="15">
        <v>78</v>
      </c>
      <c r="G52" s="15" t="s">
        <v>134</v>
      </c>
    </row>
    <row r="53" spans="1:7" ht="12.75" x14ac:dyDescent="0.2">
      <c r="A53" s="16" t="s">
        <v>104</v>
      </c>
      <c r="B53" s="17">
        <v>29</v>
      </c>
      <c r="C53" s="17">
        <v>35</v>
      </c>
      <c r="D53" s="17"/>
      <c r="E53" s="17"/>
      <c r="F53" s="17">
        <v>64</v>
      </c>
      <c r="G53" s="17" t="s">
        <v>135</v>
      </c>
    </row>
    <row r="54" spans="1:7" ht="13.5" thickBot="1" x14ac:dyDescent="0.25">
      <c r="A54" s="18" t="s">
        <v>105</v>
      </c>
      <c r="B54" s="19"/>
      <c r="C54" s="19"/>
      <c r="D54" s="19">
        <v>24</v>
      </c>
      <c r="E54" s="19">
        <v>20</v>
      </c>
      <c r="F54" s="19">
        <v>44</v>
      </c>
      <c r="G54" s="19"/>
    </row>
    <row r="55" spans="1:7" ht="13.5" thickTop="1" x14ac:dyDescent="0.2">
      <c r="A55" s="3" t="s">
        <v>122</v>
      </c>
      <c r="B55" s="1"/>
      <c r="C55" s="1"/>
      <c r="D55" s="1"/>
      <c r="E55" s="1"/>
      <c r="F55" s="1"/>
      <c r="G55" s="1"/>
    </row>
    <row r="56" spans="1:7" ht="12.75" x14ac:dyDescent="0.2">
      <c r="A56" s="12" t="s">
        <v>106</v>
      </c>
      <c r="B56" s="13">
        <v>77</v>
      </c>
      <c r="C56" s="13">
        <v>32</v>
      </c>
      <c r="D56" s="13">
        <v>56</v>
      </c>
      <c r="E56" s="13">
        <v>70</v>
      </c>
      <c r="F56" s="13">
        <v>235</v>
      </c>
      <c r="G56" s="13" t="s">
        <v>133</v>
      </c>
    </row>
    <row r="57" spans="1:7" ht="12.75" x14ac:dyDescent="0.2">
      <c r="A57" s="14" t="s">
        <v>17</v>
      </c>
      <c r="B57" s="15">
        <v>49</v>
      </c>
      <c r="C57" s="15">
        <v>36</v>
      </c>
      <c r="D57" s="15">
        <v>40</v>
      </c>
      <c r="E57" s="15">
        <v>40</v>
      </c>
      <c r="F57" s="15">
        <v>165</v>
      </c>
      <c r="G57" s="15" t="s">
        <v>134</v>
      </c>
    </row>
    <row r="58" spans="1:7" ht="12.75" x14ac:dyDescent="0.2">
      <c r="A58" s="16" t="s">
        <v>137</v>
      </c>
      <c r="B58" s="17">
        <v>70</v>
      </c>
      <c r="C58" s="17">
        <v>28</v>
      </c>
      <c r="D58" s="17"/>
      <c r="E58" s="17"/>
      <c r="F58" s="17">
        <v>98</v>
      </c>
      <c r="G58" s="17" t="s">
        <v>135</v>
      </c>
    </row>
    <row r="59" spans="1:7" ht="12.75" x14ac:dyDescent="0.2">
      <c r="A59" s="18" t="s">
        <v>107</v>
      </c>
      <c r="B59" s="19">
        <v>70</v>
      </c>
      <c r="C59" s="19"/>
      <c r="D59" s="19"/>
      <c r="E59" s="19"/>
      <c r="F59" s="19">
        <v>70</v>
      </c>
      <c r="G59" s="19"/>
    </row>
    <row r="60" spans="1:7" ht="12.75" x14ac:dyDescent="0.2">
      <c r="A60" s="18" t="s">
        <v>108</v>
      </c>
      <c r="B60" s="19"/>
      <c r="C60" s="19"/>
      <c r="D60" s="19">
        <v>24</v>
      </c>
      <c r="E60" s="19">
        <v>45</v>
      </c>
      <c r="F60" s="19">
        <v>69</v>
      </c>
      <c r="G60" s="19"/>
    </row>
    <row r="61" spans="1:7" ht="12.75" x14ac:dyDescent="0.2">
      <c r="A61" s="18" t="s">
        <v>109</v>
      </c>
      <c r="B61" s="19"/>
      <c r="C61" s="19"/>
      <c r="D61" s="19">
        <v>32</v>
      </c>
      <c r="E61" s="19">
        <v>35</v>
      </c>
      <c r="F61" s="19">
        <v>67</v>
      </c>
      <c r="G61" s="19"/>
    </row>
    <row r="62" spans="1:7" ht="12.75" x14ac:dyDescent="0.2">
      <c r="A62" s="18" t="s">
        <v>61</v>
      </c>
      <c r="B62" s="19"/>
      <c r="C62" s="19">
        <v>56</v>
      </c>
      <c r="D62" s="19"/>
      <c r="E62" s="19"/>
      <c r="F62" s="19">
        <v>56</v>
      </c>
      <c r="G62" s="19"/>
    </row>
    <row r="63" spans="1:7" ht="12.75" x14ac:dyDescent="0.2">
      <c r="A63" s="18" t="s">
        <v>110</v>
      </c>
      <c r="B63" s="19">
        <v>14</v>
      </c>
      <c r="C63" s="19"/>
      <c r="D63" s="19"/>
      <c r="E63" s="19">
        <v>20</v>
      </c>
      <c r="F63" s="19">
        <v>34</v>
      </c>
      <c r="G63" s="19"/>
    </row>
    <row r="64" spans="1:7" ht="12.75" x14ac:dyDescent="0.2">
      <c r="A64" s="18" t="s">
        <v>111</v>
      </c>
      <c r="B64" s="19">
        <v>28</v>
      </c>
      <c r="C64" s="19"/>
      <c r="D64" s="19"/>
      <c r="E64" s="19"/>
      <c r="F64" s="19">
        <v>28</v>
      </c>
      <c r="G64" s="19"/>
    </row>
    <row r="65" spans="1:7" ht="13.5" thickBot="1" x14ac:dyDescent="0.25">
      <c r="A65" s="18" t="s">
        <v>31</v>
      </c>
      <c r="B65" s="19">
        <v>0</v>
      </c>
      <c r="C65" s="19"/>
      <c r="D65" s="19"/>
      <c r="E65" s="19"/>
      <c r="F65" s="19">
        <v>0</v>
      </c>
      <c r="G65" s="19"/>
    </row>
    <row r="66" spans="1:7" ht="13.5" thickTop="1" x14ac:dyDescent="0.2">
      <c r="A66" s="3" t="s">
        <v>124</v>
      </c>
      <c r="B66" s="1"/>
      <c r="C66" s="1"/>
      <c r="D66" s="1"/>
      <c r="E66" s="1"/>
      <c r="F66" s="1"/>
      <c r="G66" s="1"/>
    </row>
    <row r="67" spans="1:7" ht="12.75" x14ac:dyDescent="0.2">
      <c r="A67" s="35" t="s">
        <v>113</v>
      </c>
      <c r="B67" s="36"/>
      <c r="C67" s="36"/>
      <c r="D67" s="36">
        <v>14</v>
      </c>
      <c r="E67" s="36"/>
      <c r="F67" s="36">
        <v>14</v>
      </c>
      <c r="G67" s="36" t="s">
        <v>133</v>
      </c>
    </row>
    <row r="68" spans="1:7" ht="13.5" thickBot="1" x14ac:dyDescent="0.25">
      <c r="A68" s="37" t="s">
        <v>112</v>
      </c>
      <c r="B68" s="38">
        <v>4</v>
      </c>
      <c r="C68" s="38">
        <v>0</v>
      </c>
      <c r="D68" s="38">
        <v>10</v>
      </c>
      <c r="E68" s="38"/>
      <c r="F68" s="38">
        <v>14</v>
      </c>
      <c r="G68" s="38" t="s">
        <v>134</v>
      </c>
    </row>
    <row r="69" spans="1:7" ht="13.5" thickTop="1" x14ac:dyDescent="0.2">
      <c r="A69" s="3" t="s">
        <v>123</v>
      </c>
      <c r="B69" s="1"/>
      <c r="C69" s="1"/>
      <c r="D69" s="1"/>
      <c r="E69" s="1"/>
      <c r="F69" s="1"/>
      <c r="G69" s="1"/>
    </row>
    <row r="70" spans="1:7" ht="12.75" x14ac:dyDescent="0.2">
      <c r="A70" s="7" t="s">
        <v>114</v>
      </c>
      <c r="B70" s="8"/>
      <c r="C70" s="6"/>
      <c r="D70" s="6">
        <v>14</v>
      </c>
      <c r="E70" s="6">
        <v>28</v>
      </c>
      <c r="F70" s="6">
        <v>42</v>
      </c>
      <c r="G70" s="6" t="s">
        <v>133</v>
      </c>
    </row>
    <row r="71" spans="1:7" ht="13.5" thickBot="1" x14ac:dyDescent="0.25">
      <c r="A71" s="14" t="s">
        <v>61</v>
      </c>
      <c r="B71" s="15"/>
      <c r="C71" s="15"/>
      <c r="D71" s="15">
        <v>17</v>
      </c>
      <c r="E71" s="15">
        <v>20</v>
      </c>
      <c r="F71" s="15">
        <v>37</v>
      </c>
      <c r="G71" s="15" t="s">
        <v>134</v>
      </c>
    </row>
    <row r="72" spans="1:7" ht="13.5" thickTop="1" x14ac:dyDescent="0.2">
      <c r="A72" s="3" t="s">
        <v>115</v>
      </c>
      <c r="B72" s="1"/>
      <c r="C72" s="1"/>
      <c r="D72" s="1"/>
      <c r="E72" s="1"/>
      <c r="F72" s="1"/>
      <c r="G72" s="1"/>
    </row>
    <row r="73" spans="1:7" ht="12.75" x14ac:dyDescent="0.2">
      <c r="A73" s="12" t="s">
        <v>116</v>
      </c>
      <c r="B73" s="13"/>
      <c r="C73" s="13"/>
      <c r="D73" s="13">
        <v>14</v>
      </c>
      <c r="E73" s="13">
        <v>28</v>
      </c>
      <c r="F73" s="13">
        <v>42</v>
      </c>
      <c r="G73" s="13" t="s">
        <v>133</v>
      </c>
    </row>
    <row r="74" spans="1:7" ht="13.5" thickBot="1" x14ac:dyDescent="0.25">
      <c r="A74" s="14" t="s">
        <v>117</v>
      </c>
      <c r="B74" s="15"/>
      <c r="C74" s="15">
        <v>14</v>
      </c>
      <c r="D74" s="15"/>
      <c r="E74" s="15">
        <v>20</v>
      </c>
      <c r="F74" s="15">
        <v>34</v>
      </c>
      <c r="G74" s="15" t="s">
        <v>134</v>
      </c>
    </row>
    <row r="75" spans="1:7" ht="13.5" thickTop="1" x14ac:dyDescent="0.2">
      <c r="A75" s="3" t="s">
        <v>118</v>
      </c>
      <c r="B75" s="1"/>
      <c r="C75" s="1"/>
      <c r="D75" s="1"/>
      <c r="E75" s="1"/>
      <c r="F75" s="1"/>
      <c r="G75" s="1"/>
    </row>
    <row r="76" spans="1:7" ht="12.75" x14ac:dyDescent="0.2">
      <c r="A76" s="12" t="s">
        <v>80</v>
      </c>
      <c r="B76" s="13"/>
      <c r="C76" s="13"/>
      <c r="D76" s="13">
        <v>14</v>
      </c>
      <c r="E76" s="13"/>
      <c r="F76" s="13">
        <v>14</v>
      </c>
      <c r="G76" s="13" t="s">
        <v>133</v>
      </c>
    </row>
    <row r="77" spans="1:7" ht="12.75" x14ac:dyDescent="0.2">
      <c r="A77" s="14" t="s">
        <v>87</v>
      </c>
      <c r="B77" s="15"/>
      <c r="C77" s="15"/>
      <c r="D77" s="15">
        <v>10</v>
      </c>
      <c r="E77" s="15"/>
      <c r="F77" s="15">
        <v>10</v>
      </c>
      <c r="G77" s="15" t="s">
        <v>134</v>
      </c>
    </row>
    <row r="78" spans="1:7" ht="13.5" thickBot="1" x14ac:dyDescent="0.25">
      <c r="A78" s="16" t="s">
        <v>106</v>
      </c>
      <c r="B78" s="17"/>
      <c r="C78" s="17"/>
      <c r="D78" s="17"/>
      <c r="E78" s="17">
        <v>7</v>
      </c>
      <c r="F78" s="17">
        <v>7</v>
      </c>
      <c r="G78" s="17" t="s">
        <v>135</v>
      </c>
    </row>
    <row r="79" spans="1:7" ht="13.5" thickTop="1" x14ac:dyDescent="0.2">
      <c r="A79" s="3" t="s">
        <v>127</v>
      </c>
      <c r="B79" s="1"/>
      <c r="C79" s="1"/>
      <c r="D79" s="1"/>
      <c r="E79" s="1"/>
      <c r="F79" s="1"/>
      <c r="G79" s="1"/>
    </row>
    <row r="80" spans="1:7" ht="25.5" x14ac:dyDescent="0.2">
      <c r="A80" s="18" t="s">
        <v>128</v>
      </c>
      <c r="B80" s="19"/>
      <c r="C80" s="19">
        <v>5</v>
      </c>
      <c r="D80" s="19"/>
      <c r="E80" s="19">
        <v>7</v>
      </c>
      <c r="F80" s="19">
        <v>12</v>
      </c>
      <c r="G80" s="19"/>
    </row>
    <row r="81" spans="1:7" ht="25.5" x14ac:dyDescent="0.2">
      <c r="A81" s="18" t="s">
        <v>129</v>
      </c>
      <c r="B81" s="19"/>
      <c r="C81" s="19"/>
      <c r="D81" s="19">
        <v>11</v>
      </c>
      <c r="E81" s="19"/>
      <c r="F81" s="19">
        <v>11</v>
      </c>
      <c r="G81" s="19"/>
    </row>
    <row r="82" spans="1:7" ht="25.5" x14ac:dyDescent="0.2">
      <c r="A82" s="18" t="s">
        <v>130</v>
      </c>
      <c r="B82" s="19">
        <v>8</v>
      </c>
      <c r="C82" s="19"/>
      <c r="D82" s="19"/>
      <c r="E82" s="19"/>
      <c r="F82" s="19">
        <v>8</v>
      </c>
      <c r="G82" s="19"/>
    </row>
    <row r="83" spans="1:7" ht="26.25" thickBot="1" x14ac:dyDescent="0.25">
      <c r="A83" s="18" t="s">
        <v>131</v>
      </c>
      <c r="B83" s="19"/>
      <c r="C83" s="19"/>
      <c r="D83" s="19">
        <v>7</v>
      </c>
      <c r="E83" s="19"/>
      <c r="F83" s="19">
        <v>7</v>
      </c>
      <c r="G83" s="19"/>
    </row>
    <row r="84" spans="1:7" ht="13.5" thickTop="1" x14ac:dyDescent="0.2">
      <c r="A84" s="3" t="s">
        <v>125</v>
      </c>
      <c r="B84" s="1"/>
      <c r="C84" s="1"/>
      <c r="D84" s="1"/>
      <c r="E84" s="1"/>
      <c r="F84" s="1"/>
      <c r="G84" s="1"/>
    </row>
    <row r="85" spans="1:7" ht="12.75" x14ac:dyDescent="0.2">
      <c r="A85" s="12" t="s">
        <v>3</v>
      </c>
      <c r="B85" s="13"/>
      <c r="C85" s="13">
        <f>8*5</f>
        <v>40</v>
      </c>
      <c r="D85" s="13">
        <f>8*7</f>
        <v>56</v>
      </c>
      <c r="E85" s="13">
        <f>(12*7)</f>
        <v>84</v>
      </c>
      <c r="F85" s="13">
        <f t="shared" ref="F85:F97" si="0">B85+C85+D85+E85</f>
        <v>180</v>
      </c>
      <c r="G85" s="13" t="s">
        <v>133</v>
      </c>
    </row>
    <row r="86" spans="1:7" ht="12.75" x14ac:dyDescent="0.2">
      <c r="A86" s="14" t="s">
        <v>4</v>
      </c>
      <c r="B86" s="15">
        <v>10</v>
      </c>
      <c r="C86" s="15">
        <f>(8*4)</f>
        <v>32</v>
      </c>
      <c r="D86" s="15">
        <f>(8*3)</f>
        <v>24</v>
      </c>
      <c r="E86" s="15">
        <f>(12*5)</f>
        <v>60</v>
      </c>
      <c r="F86" s="15">
        <f t="shared" si="0"/>
        <v>126</v>
      </c>
      <c r="G86" s="15" t="s">
        <v>134</v>
      </c>
    </row>
    <row r="87" spans="1:7" ht="12.75" x14ac:dyDescent="0.2">
      <c r="A87" s="16" t="s">
        <v>5</v>
      </c>
      <c r="B87" s="17">
        <v>14</v>
      </c>
      <c r="C87" s="17">
        <f>8*7</f>
        <v>56</v>
      </c>
      <c r="D87" s="17">
        <f>(8*4)</f>
        <v>32</v>
      </c>
      <c r="E87" s="17">
        <v>0</v>
      </c>
      <c r="F87" s="17">
        <f t="shared" si="0"/>
        <v>102</v>
      </c>
      <c r="G87" s="17" t="s">
        <v>135</v>
      </c>
    </row>
    <row r="88" spans="1:7" ht="12.75" x14ac:dyDescent="0.2">
      <c r="A88" s="18" t="s">
        <v>6</v>
      </c>
      <c r="B88" s="19"/>
      <c r="C88" s="19"/>
      <c r="D88" s="19">
        <f>8*5</f>
        <v>40</v>
      </c>
      <c r="E88" s="19">
        <f>(12*3)</f>
        <v>36</v>
      </c>
      <c r="F88" s="19">
        <f t="shared" si="0"/>
        <v>76</v>
      </c>
      <c r="G88" s="19"/>
    </row>
    <row r="89" spans="1:7" ht="12.75" x14ac:dyDescent="0.2">
      <c r="A89" s="18" t="s">
        <v>7</v>
      </c>
      <c r="B89" s="19"/>
      <c r="C89" s="19">
        <v>0</v>
      </c>
      <c r="D89" s="19"/>
      <c r="E89" s="19">
        <f>(12*4)</f>
        <v>48</v>
      </c>
      <c r="F89" s="19">
        <f t="shared" si="0"/>
        <v>48</v>
      </c>
      <c r="G89" s="19"/>
    </row>
    <row r="90" spans="1:7" ht="12.75" x14ac:dyDescent="0.2">
      <c r="A90" s="18" t="s">
        <v>8</v>
      </c>
      <c r="B90" s="19"/>
      <c r="C90" s="19"/>
      <c r="D90" s="19">
        <f>8*2</f>
        <v>16</v>
      </c>
      <c r="E90" s="19">
        <f>(12*2)</f>
        <v>24</v>
      </c>
      <c r="F90" s="19">
        <f t="shared" si="0"/>
        <v>40</v>
      </c>
      <c r="G90" s="19"/>
    </row>
    <row r="91" spans="1:7" ht="12.75" x14ac:dyDescent="0.2">
      <c r="A91" s="18" t="s">
        <v>9</v>
      </c>
      <c r="B91" s="19"/>
      <c r="C91" s="19">
        <f>(8*3)</f>
        <v>24</v>
      </c>
      <c r="D91" s="19"/>
      <c r="E91" s="19">
        <v>0</v>
      </c>
      <c r="F91" s="19">
        <f t="shared" si="0"/>
        <v>24</v>
      </c>
      <c r="G91" s="19"/>
    </row>
    <row r="92" spans="1:7" ht="12.75" x14ac:dyDescent="0.2">
      <c r="A92" s="18" t="s">
        <v>10</v>
      </c>
      <c r="B92" s="19"/>
      <c r="C92" s="19">
        <f>8*2</f>
        <v>16</v>
      </c>
      <c r="D92" s="19">
        <f>((8*1))</f>
        <v>8</v>
      </c>
      <c r="E92" s="19">
        <v>0</v>
      </c>
      <c r="F92" s="19">
        <f t="shared" si="0"/>
        <v>24</v>
      </c>
      <c r="G92" s="19"/>
    </row>
    <row r="93" spans="1:7" ht="12.75" x14ac:dyDescent="0.2">
      <c r="A93" s="18" t="s">
        <v>11</v>
      </c>
      <c r="B93" s="19"/>
      <c r="C93" s="19">
        <f>((8*1))</f>
        <v>8</v>
      </c>
      <c r="D93" s="19">
        <f t="shared" ref="D93:D94" si="1">(8*0)</f>
        <v>0</v>
      </c>
      <c r="E93" s="19">
        <f>(12*1)</f>
        <v>12</v>
      </c>
      <c r="F93" s="19">
        <f t="shared" si="0"/>
        <v>20</v>
      </c>
      <c r="G93" s="19"/>
    </row>
    <row r="94" spans="1:7" ht="12.75" customHeight="1" x14ac:dyDescent="0.2">
      <c r="A94" s="18" t="s">
        <v>12</v>
      </c>
      <c r="B94" s="19"/>
      <c r="C94" s="19"/>
      <c r="D94" s="19">
        <f t="shared" si="1"/>
        <v>0</v>
      </c>
      <c r="E94" s="19">
        <f>0</f>
        <v>0</v>
      </c>
      <c r="F94" s="19">
        <f t="shared" si="0"/>
        <v>0</v>
      </c>
      <c r="G94" s="19"/>
    </row>
    <row r="95" spans="1:7" ht="12.75" x14ac:dyDescent="0.2">
      <c r="A95" s="18" t="s">
        <v>13</v>
      </c>
      <c r="B95" s="19"/>
      <c r="C95" s="19">
        <v>0</v>
      </c>
      <c r="D95" s="19"/>
      <c r="E95" s="19"/>
      <c r="F95" s="19">
        <f t="shared" si="0"/>
        <v>0</v>
      </c>
      <c r="G95" s="19"/>
    </row>
    <row r="96" spans="1:7" ht="12.75" x14ac:dyDescent="0.2">
      <c r="A96" s="18" t="s">
        <v>14</v>
      </c>
      <c r="B96" s="19"/>
      <c r="C96" s="19"/>
      <c r="D96" s="19"/>
      <c r="E96" s="19">
        <v>0</v>
      </c>
      <c r="F96" s="19">
        <f t="shared" si="0"/>
        <v>0</v>
      </c>
      <c r="G96" s="19"/>
    </row>
    <row r="97" spans="1:7" ht="13.5" thickBot="1" x14ac:dyDescent="0.25">
      <c r="A97" s="18" t="s">
        <v>15</v>
      </c>
      <c r="B97" s="19"/>
      <c r="C97" s="19"/>
      <c r="D97" s="19"/>
      <c r="E97" s="19">
        <v>0</v>
      </c>
      <c r="F97" s="19">
        <f t="shared" si="0"/>
        <v>0</v>
      </c>
      <c r="G97" s="19"/>
    </row>
    <row r="98" spans="1:7" ht="13.5" thickTop="1" x14ac:dyDescent="0.2">
      <c r="A98" s="3" t="s">
        <v>126</v>
      </c>
      <c r="B98" s="1"/>
      <c r="C98" s="1"/>
      <c r="D98" s="1"/>
      <c r="E98" s="1"/>
      <c r="F98" s="1"/>
      <c r="G98" s="1"/>
    </row>
    <row r="99" spans="1:7" ht="12.75" x14ac:dyDescent="0.2">
      <c r="A99" s="12" t="s">
        <v>16</v>
      </c>
      <c r="B99" s="13">
        <f>(7*7)</f>
        <v>49</v>
      </c>
      <c r="C99" s="13">
        <f>6*7</f>
        <v>42</v>
      </c>
      <c r="D99" s="13"/>
      <c r="E99" s="13"/>
      <c r="F99" s="13">
        <f t="shared" ref="F99:F107" si="2">B99+C99+D99+E99</f>
        <v>91</v>
      </c>
      <c r="G99" s="13" t="s">
        <v>133</v>
      </c>
    </row>
    <row r="100" spans="1:7" ht="12.75" x14ac:dyDescent="0.2">
      <c r="A100" s="14" t="s">
        <v>17</v>
      </c>
      <c r="B100" s="15">
        <f>(2*7)</f>
        <v>14</v>
      </c>
      <c r="C100" s="15">
        <f>6*3</f>
        <v>18</v>
      </c>
      <c r="D100" s="15">
        <f>(4*7)</f>
        <v>28</v>
      </c>
      <c r="E100" s="15">
        <f>(3*5)</f>
        <v>15</v>
      </c>
      <c r="F100" s="15">
        <f t="shared" si="2"/>
        <v>75</v>
      </c>
      <c r="G100" s="15" t="s">
        <v>134</v>
      </c>
    </row>
    <row r="101" spans="1:7" ht="12.75" x14ac:dyDescent="0.2">
      <c r="A101" s="16" t="s">
        <v>18</v>
      </c>
      <c r="B101" s="17">
        <f>(1*7)</f>
        <v>7</v>
      </c>
      <c r="C101" s="17">
        <f>6*5</f>
        <v>30</v>
      </c>
      <c r="D101" s="17">
        <f>(4*4)</f>
        <v>16</v>
      </c>
      <c r="E101" s="17">
        <f>(3*7)</f>
        <v>21</v>
      </c>
      <c r="F101" s="17">
        <f t="shared" si="2"/>
        <v>74</v>
      </c>
      <c r="G101" s="17" t="s">
        <v>135</v>
      </c>
    </row>
    <row r="102" spans="1:7" ht="12.75" x14ac:dyDescent="0.2">
      <c r="A102" s="18" t="s">
        <v>19</v>
      </c>
      <c r="B102" s="19"/>
      <c r="C102" s="19">
        <f>6*4</f>
        <v>24</v>
      </c>
      <c r="D102" s="19">
        <f>(4*3)</f>
        <v>12</v>
      </c>
      <c r="E102" s="19">
        <v>0</v>
      </c>
      <c r="F102" s="19">
        <f t="shared" si="2"/>
        <v>36</v>
      </c>
      <c r="G102" s="19"/>
    </row>
    <row r="103" spans="1:7" ht="12.75" x14ac:dyDescent="0.2">
      <c r="A103" s="18" t="s">
        <v>3</v>
      </c>
      <c r="B103" s="19">
        <f>(5*7)</f>
        <v>35</v>
      </c>
      <c r="C103" s="19"/>
      <c r="D103" s="19"/>
      <c r="E103" s="19"/>
      <c r="F103" s="19">
        <f t="shared" si="2"/>
        <v>35</v>
      </c>
      <c r="G103" s="19"/>
    </row>
    <row r="104" spans="1:7" ht="12.75" x14ac:dyDescent="0.2">
      <c r="A104" s="18" t="s">
        <v>13</v>
      </c>
      <c r="B104" s="19">
        <f>(7*4)</f>
        <v>28</v>
      </c>
      <c r="C104" s="19"/>
      <c r="D104" s="19"/>
      <c r="E104" s="19"/>
      <c r="F104" s="19">
        <f t="shared" si="2"/>
        <v>28</v>
      </c>
      <c r="G104" s="19"/>
    </row>
    <row r="105" spans="1:7" ht="12.75" x14ac:dyDescent="0.2">
      <c r="A105" s="18" t="s">
        <v>20</v>
      </c>
      <c r="B105" s="19">
        <f>(3*7)</f>
        <v>21</v>
      </c>
      <c r="C105" s="19">
        <v>0</v>
      </c>
      <c r="D105" s="19"/>
      <c r="E105" s="19"/>
      <c r="F105" s="19">
        <f t="shared" si="2"/>
        <v>21</v>
      </c>
      <c r="G105" s="19"/>
    </row>
    <row r="106" spans="1:7" ht="12.75" x14ac:dyDescent="0.2">
      <c r="A106" s="18" t="s">
        <v>15</v>
      </c>
      <c r="B106" s="19"/>
      <c r="C106" s="19"/>
      <c r="D106" s="19">
        <f>(4*5)</f>
        <v>20</v>
      </c>
      <c r="E106" s="19"/>
      <c r="F106" s="19">
        <f t="shared" si="2"/>
        <v>20</v>
      </c>
      <c r="G106" s="19"/>
    </row>
    <row r="107" spans="1:7" ht="13.5" thickBot="1" x14ac:dyDescent="0.25">
      <c r="A107" s="18" t="s">
        <v>21</v>
      </c>
      <c r="B107" s="19">
        <f>(0*7)</f>
        <v>0</v>
      </c>
      <c r="C107" s="19">
        <v>0</v>
      </c>
      <c r="D107" s="19"/>
      <c r="E107" s="19"/>
      <c r="F107" s="19">
        <f t="shared" si="2"/>
        <v>0</v>
      </c>
      <c r="G107" s="19"/>
    </row>
    <row r="108" spans="1:7" ht="13.5" thickTop="1" x14ac:dyDescent="0.2">
      <c r="A108" s="3" t="s">
        <v>22</v>
      </c>
      <c r="B108" s="1"/>
      <c r="C108" s="1"/>
      <c r="D108" s="1"/>
      <c r="E108" s="1"/>
      <c r="F108" s="1"/>
      <c r="G108" s="1"/>
    </row>
    <row r="109" spans="1:7" ht="12.75" x14ac:dyDescent="0.2">
      <c r="A109" s="12" t="s">
        <v>19</v>
      </c>
      <c r="B109" s="13"/>
      <c r="C109" s="13">
        <f>((4*7)+(4*7)+(4*5))</f>
        <v>76</v>
      </c>
      <c r="D109" s="13">
        <f>((5*7)+(7*5)+(5*5))</f>
        <v>95</v>
      </c>
      <c r="E109" s="13">
        <f>((6*7)+(6*5)+(6*5))</f>
        <v>102</v>
      </c>
      <c r="F109" s="13">
        <f t="shared" ref="F109:F117" si="3">B109+C109+D109+E109</f>
        <v>273</v>
      </c>
      <c r="G109" s="13" t="s">
        <v>133</v>
      </c>
    </row>
    <row r="110" spans="1:7" ht="12.75" x14ac:dyDescent="0.2">
      <c r="A110" s="14" t="s">
        <v>23</v>
      </c>
      <c r="B110" s="15"/>
      <c r="C110" s="15">
        <f>((4*4)+(4*3)+(4*3))</f>
        <v>40</v>
      </c>
      <c r="D110" s="15">
        <f>((5*5)+(5*5)+(5*7))</f>
        <v>85</v>
      </c>
      <c r="E110" s="15">
        <f>((6*5)+(6*7)+(6*4))</f>
        <v>96</v>
      </c>
      <c r="F110" s="15">
        <f t="shared" si="3"/>
        <v>221</v>
      </c>
      <c r="G110" s="15" t="s">
        <v>134</v>
      </c>
    </row>
    <row r="111" spans="1:7" ht="12.75" x14ac:dyDescent="0.2">
      <c r="A111" s="16" t="s">
        <v>18</v>
      </c>
      <c r="B111" s="17">
        <f>((3*7)+(3*7)+(3*4))</f>
        <v>54</v>
      </c>
      <c r="C111" s="17">
        <f>((4*5)+(4*4)+(4*7))</f>
        <v>64</v>
      </c>
      <c r="D111" s="17">
        <f>(0+(3*5)+(4*5))</f>
        <v>35</v>
      </c>
      <c r="E111" s="17">
        <f>((6*3)+(6*3)+(6*2))</f>
        <v>48</v>
      </c>
      <c r="F111" s="17">
        <f t="shared" si="3"/>
        <v>201</v>
      </c>
      <c r="G111" s="17" t="s">
        <v>135</v>
      </c>
    </row>
    <row r="112" spans="1:7" ht="12.75" x14ac:dyDescent="0.2">
      <c r="A112" s="18" t="s">
        <v>24</v>
      </c>
      <c r="B112" s="19"/>
      <c r="C112" s="19"/>
      <c r="D112" s="19">
        <f>((4*5)+(4*5)+(3*5))</f>
        <v>55</v>
      </c>
      <c r="E112" s="19">
        <f>((6*4)+(6*2)+(6*3))</f>
        <v>54</v>
      </c>
      <c r="F112" s="19">
        <f t="shared" si="3"/>
        <v>109</v>
      </c>
      <c r="G112" s="19"/>
    </row>
    <row r="113" spans="1:7" ht="12.75" x14ac:dyDescent="0.2">
      <c r="A113" s="18" t="s">
        <v>21</v>
      </c>
      <c r="B113" s="19">
        <f>((3*4)+(3*4)+(3*7))</f>
        <v>45</v>
      </c>
      <c r="C113" s="19">
        <f>((4*3)+(4*5)+(4*4))</f>
        <v>48</v>
      </c>
      <c r="D113" s="19"/>
      <c r="E113" s="19"/>
      <c r="F113" s="19">
        <f t="shared" si="3"/>
        <v>93</v>
      </c>
      <c r="G113" s="19"/>
    </row>
    <row r="114" spans="1:7" ht="12.75" x14ac:dyDescent="0.2">
      <c r="A114" s="18" t="s">
        <v>25</v>
      </c>
      <c r="B114" s="19"/>
      <c r="C114" s="19"/>
      <c r="D114" s="19"/>
      <c r="E114" s="19">
        <f>((6*2)+(6*4)+(6*7))</f>
        <v>78</v>
      </c>
      <c r="F114" s="19">
        <f t="shared" si="3"/>
        <v>78</v>
      </c>
      <c r="G114" s="19"/>
    </row>
    <row r="115" spans="1:7" ht="12.75" x14ac:dyDescent="0.2">
      <c r="A115" s="18" t="s">
        <v>13</v>
      </c>
      <c r="B115" s="19">
        <f>((3*5)+(3*5)+(3*5))</f>
        <v>45</v>
      </c>
      <c r="C115" s="19"/>
      <c r="D115" s="19"/>
      <c r="E115" s="19"/>
      <c r="F115" s="19">
        <f t="shared" si="3"/>
        <v>45</v>
      </c>
      <c r="G115" s="19"/>
    </row>
    <row r="116" spans="1:7" ht="12.75" x14ac:dyDescent="0.2">
      <c r="A116" s="18" t="s">
        <v>26</v>
      </c>
      <c r="B116" s="19"/>
      <c r="C116" s="19"/>
      <c r="D116" s="19"/>
      <c r="E116" s="19">
        <f>(6*1)</f>
        <v>6</v>
      </c>
      <c r="F116" s="19">
        <f t="shared" si="3"/>
        <v>6</v>
      </c>
      <c r="G116" s="19"/>
    </row>
    <row r="117" spans="1:7" ht="13.5" thickBot="1" x14ac:dyDescent="0.25">
      <c r="A117" s="18" t="s">
        <v>27</v>
      </c>
      <c r="B117" s="19"/>
      <c r="C117" s="19"/>
      <c r="D117" s="19">
        <v>0</v>
      </c>
      <c r="E117" s="19"/>
      <c r="F117" s="19">
        <f t="shared" si="3"/>
        <v>0</v>
      </c>
      <c r="G117" s="19"/>
    </row>
    <row r="118" spans="1:7" ht="13.5" thickTop="1" x14ac:dyDescent="0.2">
      <c r="A118" s="3" t="s">
        <v>28</v>
      </c>
      <c r="B118" s="1"/>
      <c r="C118" s="1"/>
      <c r="D118" s="1"/>
      <c r="E118" s="1"/>
      <c r="F118" s="1"/>
      <c r="G118" s="1"/>
    </row>
    <row r="119" spans="1:7" ht="12.75" x14ac:dyDescent="0.2">
      <c r="A119" s="12" t="s">
        <v>29</v>
      </c>
      <c r="B119" s="13">
        <f>((6*5)+(6*4)+(6*3))</f>
        <v>72</v>
      </c>
      <c r="C119" s="13">
        <f>((10*7)+(10*4)+(10*5))</f>
        <v>160</v>
      </c>
      <c r="D119" s="13">
        <f>((5*7)+(0)+(2*5))</f>
        <v>45</v>
      </c>
      <c r="E119" s="13">
        <f>((6*7)+(6*5)+(6*5))</f>
        <v>102</v>
      </c>
      <c r="F119" s="13">
        <f t="shared" ref="F119:F132" si="4">B119+C119+D119+E119</f>
        <v>379</v>
      </c>
      <c r="G119" s="13" t="s">
        <v>133</v>
      </c>
    </row>
    <row r="120" spans="1:7" ht="12.75" x14ac:dyDescent="0.2">
      <c r="A120" s="14" t="s">
        <v>30</v>
      </c>
      <c r="B120" s="15">
        <f>((6*4)+(6*2)+(6*4))</f>
        <v>60</v>
      </c>
      <c r="C120" s="15">
        <f>((10*1)+(10*7))</f>
        <v>80</v>
      </c>
      <c r="D120" s="15">
        <f>((3*5)+(3*5)+(7*5))</f>
        <v>65</v>
      </c>
      <c r="E120" s="15">
        <f>((6*5)+(6*3)+(6*7))</f>
        <v>90</v>
      </c>
      <c r="F120" s="15">
        <f t="shared" si="4"/>
        <v>295</v>
      </c>
      <c r="G120" s="15" t="s">
        <v>134</v>
      </c>
    </row>
    <row r="121" spans="1:7" ht="12.75" x14ac:dyDescent="0.2">
      <c r="A121" s="16" t="s">
        <v>31</v>
      </c>
      <c r="B121" s="17">
        <f>((6*1)+(6*2))</f>
        <v>18</v>
      </c>
      <c r="C121" s="17">
        <f>((10*4)+(10*3)+(10*4))</f>
        <v>110</v>
      </c>
      <c r="D121" s="17">
        <f>((5*4)+(5*5))</f>
        <v>45</v>
      </c>
      <c r="E121" s="17">
        <f>((6*1)+(6*2)+(6*4))</f>
        <v>42</v>
      </c>
      <c r="F121" s="17">
        <f t="shared" si="4"/>
        <v>215</v>
      </c>
      <c r="G121" s="17" t="s">
        <v>135</v>
      </c>
    </row>
    <row r="122" spans="1:7" ht="12.75" x14ac:dyDescent="0.2">
      <c r="A122" s="18" t="s">
        <v>32</v>
      </c>
      <c r="B122" s="19">
        <f>((6*7)+(6*7)+(6*7))</f>
        <v>126</v>
      </c>
      <c r="C122" s="19">
        <f>((10*5)+(10*2)+(10*1))</f>
        <v>80</v>
      </c>
      <c r="D122" s="19"/>
      <c r="E122" s="19"/>
      <c r="F122" s="19">
        <f t="shared" si="4"/>
        <v>206</v>
      </c>
      <c r="G122" s="19"/>
    </row>
    <row r="123" spans="1:7" ht="12.75" x14ac:dyDescent="0.2">
      <c r="A123" s="18" t="s">
        <v>33</v>
      </c>
      <c r="B123" s="19">
        <f>((6*2)+(6*5)+(6*5))</f>
        <v>72</v>
      </c>
      <c r="C123" s="19">
        <f>((10*2)+(10*7)+(10*3))</f>
        <v>120</v>
      </c>
      <c r="D123" s="19"/>
      <c r="E123" s="19"/>
      <c r="F123" s="19">
        <f t="shared" si="4"/>
        <v>192</v>
      </c>
      <c r="G123" s="19"/>
    </row>
    <row r="124" spans="1:7" ht="12.75" x14ac:dyDescent="0.2">
      <c r="A124" s="18" t="s">
        <v>34</v>
      </c>
      <c r="B124" s="19"/>
      <c r="C124" s="19">
        <f>(10*3)</f>
        <v>30</v>
      </c>
      <c r="D124" s="19">
        <f>((5*5)+(5*5)+(5*4))</f>
        <v>70</v>
      </c>
      <c r="E124" s="19">
        <f>((6*3)+(6*7)+(6*2))</f>
        <v>72</v>
      </c>
      <c r="F124" s="19">
        <f t="shared" si="4"/>
        <v>172</v>
      </c>
      <c r="G124" s="19"/>
    </row>
    <row r="125" spans="1:7" ht="12.75" x14ac:dyDescent="0.2">
      <c r="A125" s="18" t="s">
        <v>35</v>
      </c>
      <c r="B125" s="19"/>
      <c r="C125" s="19"/>
      <c r="D125" s="19">
        <f>((5*4)+(5*7)+(5*3))</f>
        <v>70</v>
      </c>
      <c r="E125" s="19"/>
      <c r="F125" s="19">
        <f t="shared" si="4"/>
        <v>70</v>
      </c>
      <c r="G125" s="19"/>
    </row>
    <row r="126" spans="1:7" ht="12.75" x14ac:dyDescent="0.2">
      <c r="A126" s="18" t="s">
        <v>36</v>
      </c>
      <c r="B126" s="19"/>
      <c r="C126" s="19"/>
      <c r="D126" s="19"/>
      <c r="E126" s="19">
        <f>((6*4)+(6*4)+(6*3))</f>
        <v>66</v>
      </c>
      <c r="F126" s="19">
        <f t="shared" si="4"/>
        <v>66</v>
      </c>
      <c r="G126" s="19"/>
    </row>
    <row r="127" spans="1:7" ht="12.75" x14ac:dyDescent="0.2">
      <c r="A127" s="18" t="s">
        <v>37</v>
      </c>
      <c r="B127" s="19"/>
      <c r="C127" s="19">
        <f>((10*1)+(10*5))</f>
        <v>60</v>
      </c>
      <c r="D127" s="19"/>
      <c r="E127" s="19"/>
      <c r="F127" s="19">
        <f t="shared" si="4"/>
        <v>60</v>
      </c>
      <c r="G127" s="19"/>
    </row>
    <row r="128" spans="1:7" ht="12.75" x14ac:dyDescent="0.2">
      <c r="A128" s="18" t="s">
        <v>38</v>
      </c>
      <c r="B128" s="19">
        <f>((6*3)+(6*3)+(6*1))</f>
        <v>42</v>
      </c>
      <c r="C128" s="19"/>
      <c r="D128" s="19"/>
      <c r="E128" s="19"/>
      <c r="F128" s="19">
        <f t="shared" si="4"/>
        <v>42</v>
      </c>
      <c r="G128" s="19"/>
    </row>
    <row r="129" spans="1:7" ht="12.75" x14ac:dyDescent="0.2">
      <c r="A129" s="18" t="s">
        <v>39</v>
      </c>
      <c r="B129" s="19"/>
      <c r="C129" s="19">
        <f>(10*2)</f>
        <v>20</v>
      </c>
      <c r="D129" s="19"/>
      <c r="E129" s="19"/>
      <c r="F129" s="19">
        <f t="shared" si="4"/>
        <v>20</v>
      </c>
      <c r="G129" s="19"/>
    </row>
    <row r="130" spans="1:7" ht="12.75" x14ac:dyDescent="0.2">
      <c r="A130" s="18" t="s">
        <v>40</v>
      </c>
      <c r="B130" s="19"/>
      <c r="C130" s="19"/>
      <c r="D130" s="19"/>
      <c r="E130" s="19">
        <f>((6*2)+(6*1))</f>
        <v>18</v>
      </c>
      <c r="F130" s="19">
        <f t="shared" si="4"/>
        <v>18</v>
      </c>
      <c r="G130" s="19"/>
    </row>
    <row r="131" spans="1:7" ht="12.75" x14ac:dyDescent="0.2">
      <c r="A131" s="18" t="s">
        <v>41</v>
      </c>
      <c r="B131" s="19"/>
      <c r="C131" s="19">
        <v>0</v>
      </c>
      <c r="D131" s="19"/>
      <c r="E131" s="19"/>
      <c r="F131" s="19">
        <f t="shared" si="4"/>
        <v>0</v>
      </c>
      <c r="G131" s="19"/>
    </row>
    <row r="132" spans="1:7" ht="13.5" thickBot="1" x14ac:dyDescent="0.25">
      <c r="A132" s="18" t="s">
        <v>42</v>
      </c>
      <c r="B132" s="19"/>
      <c r="C132" s="19">
        <v>0</v>
      </c>
      <c r="D132" s="19"/>
      <c r="E132" s="19"/>
      <c r="F132" s="19">
        <f t="shared" si="4"/>
        <v>0</v>
      </c>
      <c r="G132" s="19"/>
    </row>
    <row r="133" spans="1:7" ht="13.5" thickTop="1" x14ac:dyDescent="0.2">
      <c r="A133" s="3" t="s">
        <v>43</v>
      </c>
      <c r="B133" s="1"/>
      <c r="C133" s="1"/>
      <c r="D133" s="1"/>
      <c r="E133" s="1"/>
      <c r="F133" s="1"/>
      <c r="G133" s="1"/>
    </row>
    <row r="134" spans="1:7" ht="12.75" x14ac:dyDescent="0.2">
      <c r="A134" s="12" t="s">
        <v>44</v>
      </c>
      <c r="B134" s="13">
        <f>((6*4)+(6*5)+(6*1))</f>
        <v>60</v>
      </c>
      <c r="C134" s="13">
        <f>((10*4)+(10*3)+(10*4))</f>
        <v>110</v>
      </c>
      <c r="D134" s="13">
        <f>((9*3)+(9*7)+(9*7))</f>
        <v>153</v>
      </c>
      <c r="E134" s="13">
        <f>((8*1)+(8*3)+(8*4))</f>
        <v>64</v>
      </c>
      <c r="F134" s="13">
        <f t="shared" ref="F134:F147" si="5">B134+C134+D134+E134</f>
        <v>387</v>
      </c>
      <c r="G134" s="13" t="s">
        <v>133</v>
      </c>
    </row>
    <row r="135" spans="1:7" ht="12.75" x14ac:dyDescent="0.2">
      <c r="A135" s="14" t="s">
        <v>45</v>
      </c>
      <c r="B135" s="15">
        <f>((6*5)+(6*4)+(6*3))</f>
        <v>72</v>
      </c>
      <c r="C135" s="15">
        <f>((10*7)+(10*7))</f>
        <v>140</v>
      </c>
      <c r="D135" s="15">
        <f>((9*7)+(9*1))</f>
        <v>72</v>
      </c>
      <c r="E135" s="15"/>
      <c r="F135" s="15">
        <f t="shared" si="5"/>
        <v>284</v>
      </c>
      <c r="G135" s="15" t="s">
        <v>134</v>
      </c>
    </row>
    <row r="136" spans="1:7" ht="12.75" x14ac:dyDescent="0.2">
      <c r="A136" s="16" t="s">
        <v>46</v>
      </c>
      <c r="B136" s="17">
        <f>((6*2)+(6*2)+(6*2))</f>
        <v>36</v>
      </c>
      <c r="C136" s="17">
        <f>((1*10))</f>
        <v>10</v>
      </c>
      <c r="D136" s="17">
        <f>((9*5)+(9*5)+(9*5))</f>
        <v>135</v>
      </c>
      <c r="E136" s="17">
        <f>((8*3)+(8*1)+(8*5))</f>
        <v>72</v>
      </c>
      <c r="F136" s="17">
        <f t="shared" si="5"/>
        <v>253</v>
      </c>
      <c r="G136" s="17" t="s">
        <v>135</v>
      </c>
    </row>
    <row r="137" spans="1:7" ht="12.75" x14ac:dyDescent="0.2">
      <c r="A137" s="18" t="s">
        <v>47</v>
      </c>
      <c r="B137" s="19">
        <f>((6*3)+(6*7)+(6*7))</f>
        <v>102</v>
      </c>
      <c r="C137" s="19">
        <f>((10*2)+(10*2))</f>
        <v>40</v>
      </c>
      <c r="D137" s="19">
        <f>((9*2)+(9*3))</f>
        <v>45</v>
      </c>
      <c r="E137" s="19">
        <f>8*7</f>
        <v>56</v>
      </c>
      <c r="F137" s="19">
        <f t="shared" si="5"/>
        <v>243</v>
      </c>
      <c r="G137" s="19"/>
    </row>
    <row r="138" spans="1:7" ht="12.75" x14ac:dyDescent="0.2">
      <c r="A138" s="18" t="s">
        <v>48</v>
      </c>
      <c r="B138" s="19">
        <f>((6*1)+(6*1)+(6*5))</f>
        <v>42</v>
      </c>
      <c r="C138" s="19">
        <f>((10*5))</f>
        <v>50</v>
      </c>
      <c r="D138" s="19"/>
      <c r="E138" s="19">
        <f>((8*7)+(8*7)+(8*3))</f>
        <v>136</v>
      </c>
      <c r="F138" s="19">
        <f t="shared" si="5"/>
        <v>228</v>
      </c>
      <c r="G138" s="19"/>
    </row>
    <row r="139" spans="1:7" ht="12.75" x14ac:dyDescent="0.2">
      <c r="A139" s="18" t="s">
        <v>49</v>
      </c>
      <c r="B139" s="19"/>
      <c r="C139" s="19">
        <f>(10*2)</f>
        <v>20</v>
      </c>
      <c r="D139" s="19">
        <f>((9*2))</f>
        <v>18</v>
      </c>
      <c r="E139" s="19">
        <f>((8*5)+(8*5)+(8*2))</f>
        <v>96</v>
      </c>
      <c r="F139" s="19">
        <f t="shared" si="5"/>
        <v>134</v>
      </c>
      <c r="G139" s="19"/>
    </row>
    <row r="140" spans="1:7" ht="12.75" x14ac:dyDescent="0.2">
      <c r="A140" s="18" t="s">
        <v>50</v>
      </c>
      <c r="B140" s="19"/>
      <c r="C140" s="19">
        <f>((10*5)+(10*7))</f>
        <v>120</v>
      </c>
      <c r="D140" s="19"/>
      <c r="E140" s="19"/>
      <c r="F140" s="19">
        <f t="shared" si="5"/>
        <v>120</v>
      </c>
      <c r="G140" s="19"/>
    </row>
    <row r="141" spans="1:7" ht="12.75" x14ac:dyDescent="0.2">
      <c r="A141" s="18" t="s">
        <v>51</v>
      </c>
      <c r="B141" s="19"/>
      <c r="C141" s="19">
        <f>((10*5)+(10*4)+(10*3))</f>
        <v>120</v>
      </c>
      <c r="D141" s="19"/>
      <c r="E141" s="19"/>
      <c r="F141" s="19">
        <f t="shared" si="5"/>
        <v>120</v>
      </c>
      <c r="G141" s="19"/>
    </row>
    <row r="142" spans="1:7" ht="12.75" x14ac:dyDescent="0.2">
      <c r="A142" s="18" t="s">
        <v>52</v>
      </c>
      <c r="B142" s="19"/>
      <c r="C142" s="19">
        <f>((10*1)+(10*1))</f>
        <v>20</v>
      </c>
      <c r="D142" s="19">
        <f>((9*4)+(9*3)+(9*4))</f>
        <v>99</v>
      </c>
      <c r="E142" s="19"/>
      <c r="F142" s="19">
        <f t="shared" si="5"/>
        <v>119</v>
      </c>
      <c r="G142" s="19"/>
    </row>
    <row r="143" spans="1:7" ht="12.75" x14ac:dyDescent="0.2">
      <c r="A143" s="18" t="s">
        <v>53</v>
      </c>
      <c r="B143" s="19">
        <f>((6*7)+(6*3)+(6*4))</f>
        <v>84</v>
      </c>
      <c r="C143" s="19">
        <f>(10*3)</f>
        <v>30</v>
      </c>
      <c r="D143" s="19"/>
      <c r="E143" s="19"/>
      <c r="F143" s="19">
        <f t="shared" si="5"/>
        <v>114</v>
      </c>
      <c r="G143" s="19"/>
    </row>
    <row r="144" spans="1:7" ht="12.75" customHeight="1" x14ac:dyDescent="0.2">
      <c r="A144" s="18" t="s">
        <v>54</v>
      </c>
      <c r="B144" s="19"/>
      <c r="C144" s="19"/>
      <c r="D144" s="19">
        <f>((9*1)+(9*4))</f>
        <v>45</v>
      </c>
      <c r="E144" s="19">
        <f>((8*2)+(8*2))</f>
        <v>32</v>
      </c>
      <c r="F144" s="19">
        <f t="shared" si="5"/>
        <v>77</v>
      </c>
      <c r="G144" s="19"/>
    </row>
    <row r="145" spans="1:7" ht="12.75" x14ac:dyDescent="0.2">
      <c r="A145" s="18" t="s">
        <v>55</v>
      </c>
      <c r="B145" s="19"/>
      <c r="C145" s="19"/>
      <c r="D145" s="19"/>
      <c r="E145" s="19">
        <f>((8*4)+(8*4))</f>
        <v>64</v>
      </c>
      <c r="F145" s="19">
        <f t="shared" si="5"/>
        <v>64</v>
      </c>
      <c r="G145" s="19"/>
    </row>
    <row r="146" spans="1:7" ht="12.75" x14ac:dyDescent="0.2">
      <c r="A146" s="18" t="s">
        <v>56</v>
      </c>
      <c r="B146" s="19"/>
      <c r="C146" s="19"/>
      <c r="D146" s="19">
        <f>((9*1)+(9*2))</f>
        <v>27</v>
      </c>
      <c r="E146" s="19">
        <f>((8*1))</f>
        <v>8</v>
      </c>
      <c r="F146" s="19">
        <f t="shared" si="5"/>
        <v>35</v>
      </c>
      <c r="G146" s="19"/>
    </row>
    <row r="147" spans="1:7" ht="13.5" thickBot="1" x14ac:dyDescent="0.25">
      <c r="A147" s="18" t="s">
        <v>57</v>
      </c>
      <c r="B147" s="19"/>
      <c r="C147" s="19"/>
      <c r="D147" s="19">
        <v>0</v>
      </c>
      <c r="E147" s="19"/>
      <c r="F147" s="19">
        <f t="shared" si="5"/>
        <v>0</v>
      </c>
      <c r="G147" s="19"/>
    </row>
    <row r="148" spans="1:7" ht="12.75" customHeight="1" thickTop="1" x14ac:dyDescent="0.2">
      <c r="A148" s="3" t="s">
        <v>132</v>
      </c>
      <c r="B148" s="1"/>
      <c r="C148" s="1"/>
      <c r="D148" s="1"/>
      <c r="E148" s="1"/>
      <c r="F148" s="1"/>
      <c r="G148" s="1"/>
    </row>
    <row r="149" spans="1:7" ht="12.75" x14ac:dyDescent="0.2">
      <c r="A149" s="18" t="s">
        <v>45</v>
      </c>
      <c r="B149" s="19"/>
      <c r="C149" s="19"/>
      <c r="D149" s="19"/>
      <c r="E149" s="19">
        <f>((3*7)+(3*7)+(3*5))</f>
        <v>57</v>
      </c>
      <c r="F149" s="19">
        <f t="shared" ref="F149:F151" si="6">B149+C149+D149+E149</f>
        <v>57</v>
      </c>
      <c r="G149" s="19"/>
    </row>
    <row r="150" spans="1:7" ht="12.75" x14ac:dyDescent="0.2">
      <c r="A150" s="18" t="s">
        <v>52</v>
      </c>
      <c r="B150" s="19"/>
      <c r="C150" s="19"/>
      <c r="D150" s="19"/>
      <c r="E150" s="19">
        <f>((3*5)+(3*4)+(3*7))</f>
        <v>48</v>
      </c>
      <c r="F150" s="19">
        <f t="shared" si="6"/>
        <v>48</v>
      </c>
      <c r="G150" s="19"/>
    </row>
    <row r="151" spans="1:7" ht="13.5" thickBot="1" x14ac:dyDescent="0.25">
      <c r="A151" s="18" t="s">
        <v>58</v>
      </c>
      <c r="B151" s="19"/>
      <c r="C151" s="19"/>
      <c r="D151" s="19"/>
      <c r="E151" s="19">
        <f>((3*4)+(3*2)+(3*7))</f>
        <v>39</v>
      </c>
      <c r="F151" s="19">
        <f t="shared" si="6"/>
        <v>39</v>
      </c>
      <c r="G151" s="19"/>
    </row>
    <row r="152" spans="1:7" ht="13.5" thickTop="1" x14ac:dyDescent="0.2">
      <c r="A152" s="3" t="s">
        <v>59</v>
      </c>
      <c r="B152" s="1"/>
      <c r="C152" s="1"/>
      <c r="D152" s="1"/>
      <c r="E152" s="1"/>
      <c r="F152" s="1"/>
      <c r="G152" s="1"/>
    </row>
    <row r="153" spans="1:7" ht="12.75" x14ac:dyDescent="0.2">
      <c r="A153" s="12" t="s">
        <v>5</v>
      </c>
      <c r="B153" s="13">
        <f>((7*7)+(7*5)+(7*5))</f>
        <v>119</v>
      </c>
      <c r="C153" s="13">
        <f>((13*2)+(13*2))</f>
        <v>52</v>
      </c>
      <c r="D153" s="13">
        <f>((13*7)+(13*5))</f>
        <v>156</v>
      </c>
      <c r="E153" s="13">
        <f>(14*7)</f>
        <v>98</v>
      </c>
      <c r="F153" s="13">
        <f t="shared" ref="F153:F174" si="7">B153+C153+D153+E153</f>
        <v>425</v>
      </c>
      <c r="G153" s="13" t="s">
        <v>133</v>
      </c>
    </row>
    <row r="154" spans="1:7" ht="12.75" x14ac:dyDescent="0.2">
      <c r="A154" s="14" t="s">
        <v>4</v>
      </c>
      <c r="B154" s="15"/>
      <c r="C154" s="15">
        <f>((13*7)+(13*3))</f>
        <v>130</v>
      </c>
      <c r="D154" s="15">
        <f>((13*5)+(13*4))</f>
        <v>117</v>
      </c>
      <c r="E154" s="15">
        <f>((14*7)+(14*5))</f>
        <v>168</v>
      </c>
      <c r="F154" s="15">
        <f t="shared" si="7"/>
        <v>415</v>
      </c>
      <c r="G154" s="15" t="s">
        <v>134</v>
      </c>
    </row>
    <row r="155" spans="1:7" ht="12.75" x14ac:dyDescent="0.2">
      <c r="A155" s="16" t="s">
        <v>3</v>
      </c>
      <c r="B155" s="17">
        <f>((7*2)+(7*3)+(7*0))</f>
        <v>35</v>
      </c>
      <c r="C155" s="17">
        <f>((13*1)+(13*5))</f>
        <v>78</v>
      </c>
      <c r="D155" s="17">
        <f>((13*2)+(13*7))</f>
        <v>117</v>
      </c>
      <c r="E155" s="17">
        <f>((14*7)+(14*3))</f>
        <v>140</v>
      </c>
      <c r="F155" s="17">
        <f t="shared" si="7"/>
        <v>370</v>
      </c>
      <c r="G155" s="17" t="s">
        <v>135</v>
      </c>
    </row>
    <row r="156" spans="1:7" ht="12.75" x14ac:dyDescent="0.2">
      <c r="A156" s="18" t="s">
        <v>7</v>
      </c>
      <c r="B156" s="19"/>
      <c r="C156" s="19">
        <f>((13*4)+(13*7)+(13*4))</f>
        <v>195</v>
      </c>
      <c r="D156" s="19"/>
      <c r="E156" s="19">
        <f>((14*3)+(14*2))</f>
        <v>70</v>
      </c>
      <c r="F156" s="19">
        <f t="shared" si="7"/>
        <v>265</v>
      </c>
      <c r="G156" s="19"/>
    </row>
    <row r="157" spans="1:7" ht="12.75" x14ac:dyDescent="0.2">
      <c r="A157" s="18" t="s">
        <v>60</v>
      </c>
      <c r="B157" s="19"/>
      <c r="C157" s="19">
        <f>((13*5)+(13*5)+(13*7))</f>
        <v>221</v>
      </c>
      <c r="D157" s="19"/>
      <c r="E157" s="19"/>
      <c r="F157" s="19">
        <f t="shared" si="7"/>
        <v>221</v>
      </c>
      <c r="G157" s="19"/>
    </row>
    <row r="158" spans="1:7" ht="12.75" customHeight="1" x14ac:dyDescent="0.2">
      <c r="A158" s="18" t="s">
        <v>12</v>
      </c>
      <c r="B158" s="19"/>
      <c r="C158" s="19"/>
      <c r="D158" s="19">
        <f>((13*4)+(13*5))</f>
        <v>117</v>
      </c>
      <c r="E158" s="19">
        <f>((14*4)+(14*1))</f>
        <v>70</v>
      </c>
      <c r="F158" s="19">
        <f t="shared" si="7"/>
        <v>187</v>
      </c>
      <c r="G158" s="19"/>
    </row>
    <row r="159" spans="1:7" ht="12.75" x14ac:dyDescent="0.2">
      <c r="A159" s="18" t="s">
        <v>61</v>
      </c>
      <c r="B159" s="19">
        <f>((7*3)+(7*4)+(7*2))</f>
        <v>63</v>
      </c>
      <c r="C159" s="19">
        <v>0</v>
      </c>
      <c r="D159" s="19">
        <f>((13*2)+(13*1))</f>
        <v>39</v>
      </c>
      <c r="E159" s="19">
        <f>(14*4)</f>
        <v>56</v>
      </c>
      <c r="F159" s="19">
        <f t="shared" si="7"/>
        <v>158</v>
      </c>
      <c r="G159" s="19"/>
    </row>
    <row r="160" spans="1:7" ht="12.75" x14ac:dyDescent="0.2">
      <c r="A160" s="18" t="s">
        <v>11</v>
      </c>
      <c r="B160" s="19"/>
      <c r="C160" s="19"/>
      <c r="D160" s="19">
        <f>((13*3)+(13*1))</f>
        <v>52</v>
      </c>
      <c r="E160" s="19">
        <f>((14*5)+(14*2))</f>
        <v>98</v>
      </c>
      <c r="F160" s="19">
        <f t="shared" si="7"/>
        <v>150</v>
      </c>
      <c r="G160" s="19"/>
    </row>
    <row r="161" spans="1:7" ht="12.75" x14ac:dyDescent="0.2">
      <c r="A161" s="18" t="s">
        <v>15</v>
      </c>
      <c r="B161" s="19">
        <f>((7*4)+(7*7)+(7*3))</f>
        <v>98</v>
      </c>
      <c r="C161" s="19">
        <v>0</v>
      </c>
      <c r="D161" s="19">
        <f>((13*1)+(13*3))</f>
        <v>52</v>
      </c>
      <c r="E161" s="19"/>
      <c r="F161" s="19">
        <f t="shared" si="7"/>
        <v>150</v>
      </c>
      <c r="G161" s="19"/>
    </row>
    <row r="162" spans="1:7" ht="12.75" x14ac:dyDescent="0.2">
      <c r="A162" s="18" t="s">
        <v>62</v>
      </c>
      <c r="B162" s="19"/>
      <c r="C162" s="19">
        <f>((13*3)+(13*4))</f>
        <v>91</v>
      </c>
      <c r="D162" s="19"/>
      <c r="E162" s="19">
        <f>((14*1)+(14*3))</f>
        <v>56</v>
      </c>
      <c r="F162" s="19">
        <f t="shared" si="7"/>
        <v>147</v>
      </c>
      <c r="G162" s="19"/>
    </row>
    <row r="163" spans="1:7" ht="12.75" x14ac:dyDescent="0.2">
      <c r="A163" s="18" t="s">
        <v>20</v>
      </c>
      <c r="B163" s="19">
        <f>((7*1)+(7*2)+(7*7))</f>
        <v>70</v>
      </c>
      <c r="C163" s="19">
        <f>((13*2)+(13*1))</f>
        <v>39</v>
      </c>
      <c r="D163" s="19"/>
      <c r="E163" s="19"/>
      <c r="F163" s="19">
        <f t="shared" si="7"/>
        <v>109</v>
      </c>
      <c r="G163" s="19"/>
    </row>
    <row r="164" spans="1:7" ht="12.75" x14ac:dyDescent="0.2">
      <c r="A164" s="18" t="s">
        <v>63</v>
      </c>
      <c r="B164" s="19"/>
      <c r="C164" s="19"/>
      <c r="D164" s="19">
        <f>((13*7))</f>
        <v>91</v>
      </c>
      <c r="E164" s="19">
        <v>0</v>
      </c>
      <c r="F164" s="19">
        <f t="shared" si="7"/>
        <v>91</v>
      </c>
      <c r="G164" s="19"/>
    </row>
    <row r="165" spans="1:7" ht="12.75" x14ac:dyDescent="0.2">
      <c r="A165" s="18" t="s">
        <v>64</v>
      </c>
      <c r="B165" s="19"/>
      <c r="C165" s="19"/>
      <c r="D165" s="19">
        <v>0</v>
      </c>
      <c r="E165" s="19">
        <f>((14*5)+(14*1))</f>
        <v>84</v>
      </c>
      <c r="F165" s="19">
        <f t="shared" si="7"/>
        <v>84</v>
      </c>
      <c r="G165" s="19"/>
    </row>
    <row r="166" spans="1:7" ht="12.75" x14ac:dyDescent="0.2">
      <c r="A166" s="18" t="s">
        <v>6</v>
      </c>
      <c r="B166" s="19"/>
      <c r="C166" s="19"/>
      <c r="D166" s="19">
        <f>(13*4)</f>
        <v>52</v>
      </c>
      <c r="E166" s="19">
        <f>(14*2)</f>
        <v>28</v>
      </c>
      <c r="F166" s="19">
        <f t="shared" si="7"/>
        <v>80</v>
      </c>
      <c r="G166" s="19"/>
    </row>
    <row r="167" spans="1:7" ht="12.75" x14ac:dyDescent="0.2">
      <c r="A167" s="18" t="s">
        <v>65</v>
      </c>
      <c r="B167" s="19"/>
      <c r="C167" s="19"/>
      <c r="D167" s="19">
        <f>((13*3)+(13*2))</f>
        <v>65</v>
      </c>
      <c r="E167" s="19"/>
      <c r="F167" s="19">
        <f t="shared" si="7"/>
        <v>65</v>
      </c>
      <c r="G167" s="19"/>
    </row>
    <row r="168" spans="1:7" ht="12.75" x14ac:dyDescent="0.2">
      <c r="A168" s="18" t="s">
        <v>16</v>
      </c>
      <c r="B168" s="19">
        <f>((7*5)+(7*1)+(7*1))</f>
        <v>49</v>
      </c>
      <c r="C168" s="19">
        <f>(13*1)</f>
        <v>13</v>
      </c>
      <c r="D168" s="19"/>
      <c r="E168" s="19"/>
      <c r="F168" s="19">
        <f t="shared" si="7"/>
        <v>62</v>
      </c>
      <c r="G168" s="19"/>
    </row>
    <row r="169" spans="1:7" ht="12.75" x14ac:dyDescent="0.2">
      <c r="A169" s="18" t="s">
        <v>9</v>
      </c>
      <c r="B169" s="19"/>
      <c r="C169" s="19">
        <v>0</v>
      </c>
      <c r="D169" s="19"/>
      <c r="E169" s="19">
        <f>(14*4)</f>
        <v>56</v>
      </c>
      <c r="F169" s="19">
        <f t="shared" si="7"/>
        <v>56</v>
      </c>
      <c r="G169" s="19"/>
    </row>
    <row r="170" spans="1:7" ht="12.75" x14ac:dyDescent="0.2">
      <c r="A170" s="18" t="s">
        <v>17</v>
      </c>
      <c r="B170" s="19"/>
      <c r="C170" s="19">
        <f>(13*3)</f>
        <v>39</v>
      </c>
      <c r="D170" s="19"/>
      <c r="E170" s="19"/>
      <c r="F170" s="19">
        <f t="shared" si="7"/>
        <v>39</v>
      </c>
      <c r="G170" s="19"/>
    </row>
    <row r="171" spans="1:7" ht="12.75" x14ac:dyDescent="0.2">
      <c r="A171" s="18" t="s">
        <v>66</v>
      </c>
      <c r="B171" s="19">
        <f>((7*0)+(7*0)+(7*4))</f>
        <v>28</v>
      </c>
      <c r="C171" s="19"/>
      <c r="D171" s="19">
        <v>0</v>
      </c>
      <c r="E171" s="19"/>
      <c r="F171" s="19">
        <f t="shared" si="7"/>
        <v>28</v>
      </c>
      <c r="G171" s="19"/>
    </row>
    <row r="172" spans="1:7" ht="12.75" x14ac:dyDescent="0.2">
      <c r="A172" s="18" t="s">
        <v>10</v>
      </c>
      <c r="B172" s="19"/>
      <c r="C172" s="19">
        <v>0</v>
      </c>
      <c r="D172" s="19">
        <v>0</v>
      </c>
      <c r="E172" s="19"/>
      <c r="F172" s="19">
        <f t="shared" si="7"/>
        <v>0</v>
      </c>
      <c r="G172" s="19"/>
    </row>
    <row r="173" spans="1:7" ht="12.75" x14ac:dyDescent="0.2">
      <c r="A173" s="18" t="s">
        <v>14</v>
      </c>
      <c r="B173" s="19"/>
      <c r="C173" s="19"/>
      <c r="D173" s="19"/>
      <c r="E173" s="19">
        <v>0</v>
      </c>
      <c r="F173" s="19">
        <f t="shared" si="7"/>
        <v>0</v>
      </c>
      <c r="G173" s="19"/>
    </row>
    <row r="174" spans="1:7" ht="13.5" thickBot="1" x14ac:dyDescent="0.25">
      <c r="A174" s="18" t="s">
        <v>67</v>
      </c>
      <c r="B174" s="19"/>
      <c r="C174" s="19"/>
      <c r="D174" s="19"/>
      <c r="E174" s="19">
        <v>0</v>
      </c>
      <c r="F174" s="19">
        <f t="shared" si="7"/>
        <v>0</v>
      </c>
      <c r="G174" s="19"/>
    </row>
    <row r="175" spans="1:7" ht="13.5" thickTop="1" x14ac:dyDescent="0.2">
      <c r="A175" s="10" t="s">
        <v>68</v>
      </c>
      <c r="B175" s="11"/>
      <c r="C175" s="11"/>
      <c r="D175" s="11"/>
      <c r="E175" s="11"/>
      <c r="F175" s="11"/>
      <c r="G175" s="11"/>
    </row>
    <row r="176" spans="1:7" ht="12.75" x14ac:dyDescent="0.2">
      <c r="A176" s="12" t="s">
        <v>4</v>
      </c>
      <c r="B176" s="13"/>
      <c r="C176" s="13">
        <f>6*4</f>
        <v>24</v>
      </c>
      <c r="D176" s="13">
        <f>8*7</f>
        <v>56</v>
      </c>
      <c r="E176" s="13">
        <f>(11*7)</f>
        <v>77</v>
      </c>
      <c r="F176" s="13">
        <f t="shared" ref="F176:F190" si="8">B176+C176+D176+E176</f>
        <v>157</v>
      </c>
      <c r="G176" s="13" t="s">
        <v>133</v>
      </c>
    </row>
    <row r="177" spans="1:11" ht="12.75" x14ac:dyDescent="0.2">
      <c r="A177" s="14" t="s">
        <v>11</v>
      </c>
      <c r="B177" s="15"/>
      <c r="C177" s="15"/>
      <c r="D177" s="15">
        <f>(8*3)</f>
        <v>24</v>
      </c>
      <c r="E177" s="15">
        <f>(11*5)</f>
        <v>55</v>
      </c>
      <c r="F177" s="15">
        <f t="shared" si="8"/>
        <v>79</v>
      </c>
      <c r="G177" s="15" t="s">
        <v>134</v>
      </c>
    </row>
    <row r="178" spans="1:11" ht="12.75" x14ac:dyDescent="0.2">
      <c r="A178" s="16" t="s">
        <v>6</v>
      </c>
      <c r="B178" s="17"/>
      <c r="C178" s="17"/>
      <c r="D178" s="17">
        <f>((8*1))</f>
        <v>8</v>
      </c>
      <c r="E178" s="17">
        <f>(11*4)</f>
        <v>44</v>
      </c>
      <c r="F178" s="17">
        <f t="shared" si="8"/>
        <v>52</v>
      </c>
      <c r="G178" s="17" t="s">
        <v>135</v>
      </c>
    </row>
    <row r="179" spans="1:11" ht="12.75" customHeight="1" x14ac:dyDescent="0.2">
      <c r="A179" s="18" t="s">
        <v>12</v>
      </c>
      <c r="B179" s="19"/>
      <c r="C179" s="19"/>
      <c r="D179" s="19">
        <f>8*5</f>
        <v>40</v>
      </c>
      <c r="E179" s="19">
        <f>(11*1)</f>
        <v>11</v>
      </c>
      <c r="F179" s="19">
        <f t="shared" si="8"/>
        <v>51</v>
      </c>
      <c r="G179" s="19"/>
    </row>
    <row r="180" spans="1:11" ht="12.75" x14ac:dyDescent="0.2">
      <c r="A180" s="18" t="s">
        <v>69</v>
      </c>
      <c r="B180" s="19"/>
      <c r="C180" s="19"/>
      <c r="D180" s="19">
        <f>8*2</f>
        <v>16</v>
      </c>
      <c r="E180" s="19">
        <f>(11*3)</f>
        <v>33</v>
      </c>
      <c r="F180" s="19">
        <f t="shared" si="8"/>
        <v>49</v>
      </c>
      <c r="G180" s="19"/>
    </row>
    <row r="181" spans="1:11" ht="12.75" x14ac:dyDescent="0.2">
      <c r="A181" s="18" t="s">
        <v>16</v>
      </c>
      <c r="B181" s="19">
        <f>(4*4)</f>
        <v>16</v>
      </c>
      <c r="C181" s="19">
        <f>6*5</f>
        <v>30</v>
      </c>
      <c r="D181" s="19"/>
      <c r="E181" s="19"/>
      <c r="F181" s="19">
        <f t="shared" si="8"/>
        <v>46</v>
      </c>
      <c r="G181" s="19"/>
    </row>
    <row r="182" spans="1:11" ht="12.75" x14ac:dyDescent="0.2">
      <c r="A182" s="18" t="s">
        <v>7</v>
      </c>
      <c r="B182" s="19"/>
      <c r="C182" s="19">
        <f>6*7</f>
        <v>42</v>
      </c>
      <c r="D182" s="19"/>
      <c r="E182" s="19">
        <v>0</v>
      </c>
      <c r="F182" s="19">
        <f t="shared" si="8"/>
        <v>42</v>
      </c>
      <c r="G182" s="19"/>
    </row>
    <row r="183" spans="1:11" ht="12.75" x14ac:dyDescent="0.2">
      <c r="A183" s="18" t="s">
        <v>20</v>
      </c>
      <c r="B183" s="19">
        <f>(4*5)</f>
        <v>20</v>
      </c>
      <c r="C183" s="19">
        <f>6*3</f>
        <v>18</v>
      </c>
      <c r="D183" s="19"/>
      <c r="E183" s="19"/>
      <c r="F183" s="19">
        <f t="shared" si="8"/>
        <v>38</v>
      </c>
      <c r="G183" s="19"/>
    </row>
    <row r="184" spans="1:11" ht="12.75" x14ac:dyDescent="0.2">
      <c r="A184" s="18" t="s">
        <v>15</v>
      </c>
      <c r="B184" s="19"/>
      <c r="C184" s="19"/>
      <c r="D184" s="19">
        <f>(8*4)</f>
        <v>32</v>
      </c>
      <c r="E184" s="19">
        <v>0</v>
      </c>
      <c r="F184" s="19">
        <f t="shared" si="8"/>
        <v>32</v>
      </c>
      <c r="G184" s="19"/>
    </row>
    <row r="185" spans="1:11" ht="12.75" x14ac:dyDescent="0.2">
      <c r="A185" s="18" t="s">
        <v>5</v>
      </c>
      <c r="B185" s="19">
        <f>(7*4)</f>
        <v>28</v>
      </c>
      <c r="C185" s="19"/>
      <c r="D185" s="19"/>
      <c r="E185" s="19"/>
      <c r="F185" s="19">
        <f t="shared" si="8"/>
        <v>28</v>
      </c>
      <c r="G185" s="19"/>
    </row>
    <row r="186" spans="1:11" ht="12.75" x14ac:dyDescent="0.2">
      <c r="A186" s="18" t="s">
        <v>67</v>
      </c>
      <c r="B186" s="19"/>
      <c r="C186" s="19"/>
      <c r="D186" s="19"/>
      <c r="E186" s="19">
        <f>(11*2)</f>
        <v>22</v>
      </c>
      <c r="F186" s="19">
        <f t="shared" si="8"/>
        <v>22</v>
      </c>
      <c r="G186" s="19"/>
    </row>
    <row r="187" spans="1:11" ht="12.75" x14ac:dyDescent="0.2">
      <c r="A187" s="18" t="s">
        <v>61</v>
      </c>
      <c r="B187" s="19">
        <v>0</v>
      </c>
      <c r="C187" s="19">
        <f>6*2</f>
        <v>12</v>
      </c>
      <c r="D187" s="19">
        <v>0</v>
      </c>
      <c r="E187" s="19">
        <v>0</v>
      </c>
      <c r="F187" s="19">
        <f t="shared" si="8"/>
        <v>12</v>
      </c>
      <c r="G187" s="19"/>
    </row>
    <row r="188" spans="1:11" ht="12.75" x14ac:dyDescent="0.2">
      <c r="A188" s="18" t="s">
        <v>17</v>
      </c>
      <c r="B188" s="19"/>
      <c r="C188" s="19">
        <f>6*1</f>
        <v>6</v>
      </c>
      <c r="D188" s="19"/>
      <c r="E188" s="19">
        <v>0</v>
      </c>
      <c r="F188" s="19">
        <f t="shared" si="8"/>
        <v>6</v>
      </c>
      <c r="G188" s="19"/>
    </row>
    <row r="189" spans="1:11" ht="12.75" x14ac:dyDescent="0.2">
      <c r="A189" s="18" t="s">
        <v>70</v>
      </c>
      <c r="B189" s="19"/>
      <c r="C189" s="19"/>
      <c r="D189" s="19">
        <f>(7*0)</f>
        <v>0</v>
      </c>
      <c r="E189" s="19"/>
      <c r="F189" s="19">
        <f t="shared" si="8"/>
        <v>0</v>
      </c>
      <c r="G189" s="19"/>
    </row>
    <row r="190" spans="1:11" ht="12.75" x14ac:dyDescent="0.2">
      <c r="A190" s="18" t="s">
        <v>14</v>
      </c>
      <c r="B190" s="19"/>
      <c r="C190" s="19"/>
      <c r="D190" s="19"/>
      <c r="E190" s="19">
        <v>0</v>
      </c>
      <c r="F190" s="19">
        <f t="shared" si="8"/>
        <v>0</v>
      </c>
      <c r="G190" s="19"/>
    </row>
    <row r="191" spans="1:11" ht="12.75" x14ac:dyDescent="0.2">
      <c r="A191" s="4"/>
    </row>
    <row r="192" spans="1:11" ht="12.75" x14ac:dyDescent="0.2">
      <c r="A192" s="4"/>
      <c r="K192" s="9"/>
    </row>
    <row r="193" spans="1:1" ht="12.75" x14ac:dyDescent="0.2">
      <c r="A193" s="4"/>
    </row>
    <row r="194" spans="1:1" ht="12.75" x14ac:dyDescent="0.2">
      <c r="A194" s="4"/>
    </row>
    <row r="195" spans="1:1" ht="12.75" x14ac:dyDescent="0.2">
      <c r="A195" s="4"/>
    </row>
    <row r="196" spans="1:1" ht="12.75" x14ac:dyDescent="0.2">
      <c r="A196" s="4"/>
    </row>
    <row r="197" spans="1:1" ht="12.75" x14ac:dyDescent="0.2">
      <c r="A197" s="4"/>
    </row>
    <row r="198" spans="1:1" ht="12.75" x14ac:dyDescent="0.2">
      <c r="A198" s="4"/>
    </row>
    <row r="199" spans="1:1" ht="12.75" x14ac:dyDescent="0.2">
      <c r="A199" s="4"/>
    </row>
    <row r="200" spans="1:1" ht="12.75" x14ac:dyDescent="0.2">
      <c r="A200" s="4"/>
    </row>
    <row r="201" spans="1:1" ht="12.75" x14ac:dyDescent="0.2">
      <c r="A201" s="4"/>
    </row>
    <row r="202" spans="1:1" ht="12.75" x14ac:dyDescent="0.2">
      <c r="A202" s="4"/>
    </row>
    <row r="203" spans="1:1" ht="12.75" x14ac:dyDescent="0.2">
      <c r="A203" s="4"/>
    </row>
    <row r="204" spans="1:1" ht="12.75" x14ac:dyDescent="0.2">
      <c r="A204" s="4"/>
    </row>
    <row r="205" spans="1:1" ht="12.75" x14ac:dyDescent="0.2">
      <c r="A205" s="4"/>
    </row>
    <row r="206" spans="1:1" ht="12.75" x14ac:dyDescent="0.2">
      <c r="A206" s="4"/>
    </row>
    <row r="207" spans="1:1" ht="12.75" x14ac:dyDescent="0.2">
      <c r="A207" s="4"/>
    </row>
    <row r="208" spans="1:1" ht="12.75" x14ac:dyDescent="0.2">
      <c r="A208" s="4"/>
    </row>
    <row r="209" spans="1:1" ht="12.75" x14ac:dyDescent="0.2">
      <c r="A209" s="4"/>
    </row>
    <row r="210" spans="1:1" ht="12.75" x14ac:dyDescent="0.2">
      <c r="A210" s="4"/>
    </row>
    <row r="211" spans="1:1" ht="12.75" x14ac:dyDescent="0.2">
      <c r="A211" s="4"/>
    </row>
    <row r="212" spans="1:1" ht="12.75" x14ac:dyDescent="0.2">
      <c r="A212" s="4"/>
    </row>
    <row r="213" spans="1:1" ht="12.75" x14ac:dyDescent="0.2">
      <c r="A213" s="4"/>
    </row>
    <row r="214" spans="1:1" ht="12.75" x14ac:dyDescent="0.2">
      <c r="A214" s="4"/>
    </row>
    <row r="215" spans="1:1" ht="12.75" x14ac:dyDescent="0.2">
      <c r="A215" s="4"/>
    </row>
    <row r="216" spans="1:1" ht="12.75" x14ac:dyDescent="0.2">
      <c r="A216" s="4"/>
    </row>
    <row r="217" spans="1:1" ht="12.75" x14ac:dyDescent="0.2">
      <c r="A217" s="4"/>
    </row>
    <row r="218" spans="1:1" ht="12.75" x14ac:dyDescent="0.2">
      <c r="A218" s="4"/>
    </row>
    <row r="219" spans="1:1" ht="12.75" x14ac:dyDescent="0.2">
      <c r="A219" s="4"/>
    </row>
    <row r="220" spans="1:1" ht="12.75" x14ac:dyDescent="0.2">
      <c r="A220" s="4"/>
    </row>
    <row r="221" spans="1:1" ht="12.75" x14ac:dyDescent="0.2">
      <c r="A221" s="4"/>
    </row>
    <row r="222" spans="1:1" ht="12.75" x14ac:dyDescent="0.2">
      <c r="A222" s="4"/>
    </row>
    <row r="223" spans="1:1" ht="12.75" x14ac:dyDescent="0.2">
      <c r="A223" s="4"/>
    </row>
    <row r="224" spans="1:1" ht="12.75" x14ac:dyDescent="0.2">
      <c r="A224" s="4"/>
    </row>
    <row r="225" spans="1:1" ht="12.75" x14ac:dyDescent="0.2">
      <c r="A225" s="4"/>
    </row>
    <row r="226" spans="1:1" ht="12.75" x14ac:dyDescent="0.2">
      <c r="A226" s="4"/>
    </row>
    <row r="227" spans="1:1" ht="12.75" x14ac:dyDescent="0.2">
      <c r="A227" s="4"/>
    </row>
    <row r="228" spans="1:1" ht="12.75" x14ac:dyDescent="0.2">
      <c r="A228" s="4"/>
    </row>
    <row r="229" spans="1:1" ht="12.75" x14ac:dyDescent="0.2">
      <c r="A229" s="4"/>
    </row>
    <row r="230" spans="1:1" ht="12.75" x14ac:dyDescent="0.2">
      <c r="A230" s="4"/>
    </row>
    <row r="231" spans="1:1" ht="12.75" x14ac:dyDescent="0.2">
      <c r="A231" s="4"/>
    </row>
    <row r="232" spans="1:1" ht="12.75" x14ac:dyDescent="0.2">
      <c r="A232" s="4"/>
    </row>
    <row r="233" spans="1:1" ht="12.75" x14ac:dyDescent="0.2">
      <c r="A233" s="4"/>
    </row>
    <row r="234" spans="1:1" ht="12.75" x14ac:dyDescent="0.2">
      <c r="A234" s="4"/>
    </row>
    <row r="235" spans="1:1" ht="12.75" x14ac:dyDescent="0.2">
      <c r="A235" s="4"/>
    </row>
    <row r="236" spans="1:1" ht="12.75" x14ac:dyDescent="0.2">
      <c r="A236" s="4"/>
    </row>
    <row r="237" spans="1:1" ht="12.75" x14ac:dyDescent="0.2">
      <c r="A237" s="4"/>
    </row>
    <row r="238" spans="1:1" ht="12.75" x14ac:dyDescent="0.2">
      <c r="A238" s="4"/>
    </row>
    <row r="239" spans="1:1" ht="12.75" x14ac:dyDescent="0.2">
      <c r="A239" s="4"/>
    </row>
    <row r="240" spans="1:1" ht="12.75" x14ac:dyDescent="0.2">
      <c r="A240" s="4"/>
    </row>
    <row r="241" spans="1:1" ht="12.75" x14ac:dyDescent="0.2">
      <c r="A241" s="4"/>
    </row>
    <row r="242" spans="1:1" ht="12.75" x14ac:dyDescent="0.2">
      <c r="A242" s="4"/>
    </row>
    <row r="243" spans="1:1" ht="12.75" x14ac:dyDescent="0.2">
      <c r="A243" s="4"/>
    </row>
    <row r="244" spans="1:1" ht="12.75" x14ac:dyDescent="0.2">
      <c r="A244" s="4"/>
    </row>
    <row r="245" spans="1:1" ht="12.75" x14ac:dyDescent="0.2">
      <c r="A245" s="4"/>
    </row>
    <row r="246" spans="1:1" ht="12.75" x14ac:dyDescent="0.2">
      <c r="A246" s="4"/>
    </row>
    <row r="247" spans="1:1" ht="12.75" x14ac:dyDescent="0.2">
      <c r="A247" s="4"/>
    </row>
    <row r="248" spans="1:1" ht="12.75" x14ac:dyDescent="0.2">
      <c r="A248" s="4"/>
    </row>
    <row r="249" spans="1:1" ht="12.75" x14ac:dyDescent="0.2">
      <c r="A249" s="4"/>
    </row>
    <row r="250" spans="1:1" ht="12.75" x14ac:dyDescent="0.2">
      <c r="A250" s="4"/>
    </row>
    <row r="251" spans="1:1" ht="12.75" x14ac:dyDescent="0.2">
      <c r="A251" s="4"/>
    </row>
    <row r="252" spans="1:1" ht="12.75" x14ac:dyDescent="0.2">
      <c r="A252" s="4"/>
    </row>
    <row r="253" spans="1:1" ht="12.75" x14ac:dyDescent="0.2">
      <c r="A253" s="4"/>
    </row>
    <row r="254" spans="1:1" ht="12.75" x14ac:dyDescent="0.2">
      <c r="A254" s="4"/>
    </row>
    <row r="255" spans="1:1" ht="12.75" x14ac:dyDescent="0.2">
      <c r="A255" s="4"/>
    </row>
    <row r="256" spans="1:1" ht="12.75" x14ac:dyDescent="0.2">
      <c r="A256" s="4"/>
    </row>
    <row r="257" spans="1:1" ht="12.75" x14ac:dyDescent="0.2">
      <c r="A257" s="4"/>
    </row>
    <row r="258" spans="1:1" ht="12.75" x14ac:dyDescent="0.2">
      <c r="A258" s="4"/>
    </row>
    <row r="259" spans="1:1" ht="12.75" x14ac:dyDescent="0.2">
      <c r="A259" s="4"/>
    </row>
    <row r="260" spans="1:1" ht="12.75" x14ac:dyDescent="0.2">
      <c r="A260" s="4"/>
    </row>
    <row r="261" spans="1:1" ht="12.75" x14ac:dyDescent="0.2">
      <c r="A261" s="4"/>
    </row>
    <row r="262" spans="1:1" ht="12.75" x14ac:dyDescent="0.2">
      <c r="A262" s="4"/>
    </row>
    <row r="263" spans="1:1" ht="12.75" x14ac:dyDescent="0.2">
      <c r="A263" s="4"/>
    </row>
    <row r="264" spans="1:1" ht="12.75" x14ac:dyDescent="0.2">
      <c r="A264" s="4"/>
    </row>
    <row r="265" spans="1:1" ht="12.75" x14ac:dyDescent="0.2">
      <c r="A265" s="4"/>
    </row>
    <row r="266" spans="1:1" ht="12.75" x14ac:dyDescent="0.2">
      <c r="A266" s="4"/>
    </row>
    <row r="267" spans="1:1" ht="12.75" x14ac:dyDescent="0.2">
      <c r="A267" s="4"/>
    </row>
    <row r="268" spans="1:1" ht="12.75" x14ac:dyDescent="0.2">
      <c r="A268" s="4"/>
    </row>
    <row r="269" spans="1:1" ht="12.75" x14ac:dyDescent="0.2">
      <c r="A269" s="4"/>
    </row>
    <row r="270" spans="1:1" ht="12.75" x14ac:dyDescent="0.2">
      <c r="A270" s="4"/>
    </row>
    <row r="271" spans="1:1" ht="12.75" x14ac:dyDescent="0.2">
      <c r="A271" s="4"/>
    </row>
    <row r="272" spans="1:1" ht="12.75" x14ac:dyDescent="0.2">
      <c r="A272" s="4"/>
    </row>
    <row r="273" spans="1:1" ht="12.75" x14ac:dyDescent="0.2">
      <c r="A273" s="4"/>
    </row>
    <row r="274" spans="1:1" ht="12.75" x14ac:dyDescent="0.2">
      <c r="A274" s="4"/>
    </row>
    <row r="275" spans="1:1" ht="12.75" x14ac:dyDescent="0.2">
      <c r="A275" s="4"/>
    </row>
    <row r="276" spans="1:1" ht="12.75" x14ac:dyDescent="0.2">
      <c r="A276" s="4"/>
    </row>
    <row r="277" spans="1:1" ht="12.75" x14ac:dyDescent="0.2">
      <c r="A277" s="4"/>
    </row>
    <row r="278" spans="1:1" ht="12.75" x14ac:dyDescent="0.2">
      <c r="A278" s="4"/>
    </row>
    <row r="279" spans="1:1" ht="12.75" x14ac:dyDescent="0.2">
      <c r="A279" s="4"/>
    </row>
    <row r="280" spans="1:1" ht="12.75" x14ac:dyDescent="0.2">
      <c r="A280" s="4"/>
    </row>
    <row r="281" spans="1:1" ht="12.75" x14ac:dyDescent="0.2">
      <c r="A281" s="4"/>
    </row>
    <row r="282" spans="1:1" ht="12.75" x14ac:dyDescent="0.2">
      <c r="A282" s="4"/>
    </row>
    <row r="283" spans="1:1" ht="12.75" x14ac:dyDescent="0.2">
      <c r="A283" s="4"/>
    </row>
    <row r="284" spans="1:1" ht="12.75" x14ac:dyDescent="0.2">
      <c r="A284" s="4"/>
    </row>
    <row r="285" spans="1:1" ht="12.75" x14ac:dyDescent="0.2">
      <c r="A285" s="4"/>
    </row>
    <row r="286" spans="1:1" ht="12.75" x14ac:dyDescent="0.2">
      <c r="A286" s="4"/>
    </row>
    <row r="287" spans="1:1" ht="12.75" x14ac:dyDescent="0.2">
      <c r="A287" s="4"/>
    </row>
    <row r="288" spans="1:1" ht="12.75" x14ac:dyDescent="0.2">
      <c r="A288" s="4"/>
    </row>
    <row r="289" spans="1:1" ht="12.75" x14ac:dyDescent="0.2">
      <c r="A289" s="4"/>
    </row>
    <row r="290" spans="1:1" ht="12.75" x14ac:dyDescent="0.2">
      <c r="A290" s="4"/>
    </row>
    <row r="291" spans="1:1" ht="12.75" x14ac:dyDescent="0.2">
      <c r="A291" s="4"/>
    </row>
    <row r="292" spans="1:1" ht="12.75" x14ac:dyDescent="0.2">
      <c r="A292" s="4"/>
    </row>
    <row r="293" spans="1:1" ht="12.75" x14ac:dyDescent="0.2">
      <c r="A293" s="4"/>
    </row>
    <row r="294" spans="1:1" ht="12.75" x14ac:dyDescent="0.2">
      <c r="A294" s="4"/>
    </row>
    <row r="295" spans="1:1" ht="12.75" x14ac:dyDescent="0.2">
      <c r="A295" s="4"/>
    </row>
    <row r="296" spans="1:1" ht="12.75" x14ac:dyDescent="0.2">
      <c r="A296" s="4"/>
    </row>
    <row r="297" spans="1:1" ht="12.75" x14ac:dyDescent="0.2">
      <c r="A297" s="4"/>
    </row>
    <row r="298" spans="1:1" ht="12.75" x14ac:dyDescent="0.2">
      <c r="A298" s="4"/>
    </row>
    <row r="299" spans="1:1" ht="12.75" x14ac:dyDescent="0.2">
      <c r="A299" s="4"/>
    </row>
    <row r="300" spans="1:1" ht="12.75" x14ac:dyDescent="0.2">
      <c r="A300" s="4"/>
    </row>
    <row r="301" spans="1:1" ht="12.75" x14ac:dyDescent="0.2">
      <c r="A301" s="4"/>
    </row>
    <row r="302" spans="1:1" ht="12.75" x14ac:dyDescent="0.2">
      <c r="A302" s="4"/>
    </row>
    <row r="303" spans="1:1" ht="12.75" x14ac:dyDescent="0.2">
      <c r="A303" s="4"/>
    </row>
    <row r="304" spans="1:1" ht="12.75" x14ac:dyDescent="0.2">
      <c r="A304" s="4"/>
    </row>
    <row r="305" spans="1:1" ht="12.75" x14ac:dyDescent="0.2">
      <c r="A305" s="4"/>
    </row>
    <row r="306" spans="1:1" ht="12.75" x14ac:dyDescent="0.2">
      <c r="A306" s="4"/>
    </row>
    <row r="307" spans="1:1" ht="12.75" x14ac:dyDescent="0.2">
      <c r="A307" s="4"/>
    </row>
    <row r="308" spans="1:1" ht="12.75" x14ac:dyDescent="0.2">
      <c r="A308" s="4"/>
    </row>
    <row r="309" spans="1:1" ht="12.75" x14ac:dyDescent="0.2">
      <c r="A309" s="4"/>
    </row>
    <row r="310" spans="1:1" ht="12.75" x14ac:dyDescent="0.2">
      <c r="A310" s="4"/>
    </row>
    <row r="311" spans="1:1" ht="12.75" x14ac:dyDescent="0.2">
      <c r="A311" s="4"/>
    </row>
    <row r="312" spans="1:1" ht="12.75" x14ac:dyDescent="0.2">
      <c r="A312" s="4"/>
    </row>
    <row r="313" spans="1:1" ht="12.75" x14ac:dyDescent="0.2">
      <c r="A313" s="4"/>
    </row>
    <row r="314" spans="1:1" ht="12.75" x14ac:dyDescent="0.2">
      <c r="A314" s="4"/>
    </row>
    <row r="315" spans="1:1" ht="12.75" x14ac:dyDescent="0.2">
      <c r="A315" s="4"/>
    </row>
    <row r="316" spans="1:1" ht="12.75" x14ac:dyDescent="0.2">
      <c r="A316" s="4"/>
    </row>
    <row r="317" spans="1:1" ht="12.75" x14ac:dyDescent="0.2">
      <c r="A317" s="4"/>
    </row>
    <row r="318" spans="1:1" ht="12.75" x14ac:dyDescent="0.2">
      <c r="A318" s="4"/>
    </row>
    <row r="319" spans="1:1" ht="12.75" x14ac:dyDescent="0.2">
      <c r="A319" s="4"/>
    </row>
    <row r="320" spans="1:1" ht="12.75" x14ac:dyDescent="0.2">
      <c r="A320" s="4"/>
    </row>
    <row r="321" spans="1:1" ht="12.75" x14ac:dyDescent="0.2">
      <c r="A321" s="4"/>
    </row>
    <row r="322" spans="1:1" ht="12.75" x14ac:dyDescent="0.2">
      <c r="A322" s="4"/>
    </row>
    <row r="323" spans="1:1" ht="12.75" x14ac:dyDescent="0.2">
      <c r="A323" s="4"/>
    </row>
    <row r="324" spans="1:1" ht="12.75" x14ac:dyDescent="0.2">
      <c r="A324" s="4"/>
    </row>
    <row r="325" spans="1:1" ht="12.75" x14ac:dyDescent="0.2">
      <c r="A325" s="4"/>
    </row>
    <row r="326" spans="1:1" ht="12.75" x14ac:dyDescent="0.2">
      <c r="A326" s="4"/>
    </row>
    <row r="327" spans="1:1" ht="12.75" x14ac:dyDescent="0.2">
      <c r="A327" s="4"/>
    </row>
    <row r="328" spans="1:1" ht="12.75" x14ac:dyDescent="0.2">
      <c r="A328" s="4"/>
    </row>
    <row r="329" spans="1:1" ht="12.75" x14ac:dyDescent="0.2">
      <c r="A329" s="4"/>
    </row>
    <row r="330" spans="1:1" ht="12.75" x14ac:dyDescent="0.2">
      <c r="A330" s="4"/>
    </row>
    <row r="331" spans="1:1" ht="12.75" x14ac:dyDescent="0.2">
      <c r="A331" s="4"/>
    </row>
    <row r="332" spans="1:1" ht="12.75" x14ac:dyDescent="0.2">
      <c r="A332" s="4"/>
    </row>
    <row r="333" spans="1:1" ht="12.75" x14ac:dyDescent="0.2">
      <c r="A333" s="4"/>
    </row>
    <row r="334" spans="1:1" ht="12.75" x14ac:dyDescent="0.2">
      <c r="A334" s="4"/>
    </row>
    <row r="335" spans="1:1" ht="12.75" x14ac:dyDescent="0.2">
      <c r="A335" s="4"/>
    </row>
    <row r="336" spans="1:1" ht="12.75" x14ac:dyDescent="0.2">
      <c r="A336" s="4"/>
    </row>
    <row r="337" spans="1:1" ht="12.75" x14ac:dyDescent="0.2">
      <c r="A337" s="4"/>
    </row>
    <row r="338" spans="1:1" ht="12.75" x14ac:dyDescent="0.2">
      <c r="A338" s="4"/>
    </row>
    <row r="339" spans="1:1" ht="12.75" x14ac:dyDescent="0.2">
      <c r="A339" s="4"/>
    </row>
    <row r="340" spans="1:1" ht="12.75" x14ac:dyDescent="0.2">
      <c r="A340" s="4"/>
    </row>
    <row r="341" spans="1:1" ht="12.75" x14ac:dyDescent="0.2">
      <c r="A341" s="4"/>
    </row>
    <row r="342" spans="1:1" ht="12.75" x14ac:dyDescent="0.2">
      <c r="A342" s="4"/>
    </row>
    <row r="343" spans="1:1" ht="12.75" x14ac:dyDescent="0.2">
      <c r="A343" s="4"/>
    </row>
    <row r="344" spans="1:1" ht="12.75" x14ac:dyDescent="0.2">
      <c r="A344" s="4"/>
    </row>
    <row r="345" spans="1:1" ht="12.75" x14ac:dyDescent="0.2">
      <c r="A345" s="4"/>
    </row>
    <row r="346" spans="1:1" ht="12.75" x14ac:dyDescent="0.2">
      <c r="A346" s="4"/>
    </row>
    <row r="347" spans="1:1" ht="12.75" x14ac:dyDescent="0.2">
      <c r="A347" s="4"/>
    </row>
    <row r="348" spans="1:1" ht="12.75" x14ac:dyDescent="0.2">
      <c r="A348" s="4"/>
    </row>
    <row r="349" spans="1:1" ht="12.75" x14ac:dyDescent="0.2">
      <c r="A349" s="4"/>
    </row>
    <row r="350" spans="1:1" ht="12.75" x14ac:dyDescent="0.2">
      <c r="A350" s="4"/>
    </row>
    <row r="351" spans="1:1" ht="12.75" x14ac:dyDescent="0.2">
      <c r="A351" s="4"/>
    </row>
    <row r="352" spans="1:1" ht="12.75" x14ac:dyDescent="0.2">
      <c r="A352" s="4"/>
    </row>
    <row r="353" spans="1:1" ht="12.75" x14ac:dyDescent="0.2">
      <c r="A353" s="4"/>
    </row>
    <row r="354" spans="1:1" ht="12.75" x14ac:dyDescent="0.2">
      <c r="A354" s="4"/>
    </row>
    <row r="355" spans="1:1" ht="12.75" x14ac:dyDescent="0.2">
      <c r="A355" s="4"/>
    </row>
    <row r="356" spans="1:1" ht="12.75" x14ac:dyDescent="0.2">
      <c r="A356" s="4"/>
    </row>
    <row r="357" spans="1:1" ht="12.75" x14ac:dyDescent="0.2">
      <c r="A357" s="4"/>
    </row>
    <row r="358" spans="1:1" ht="12.75" x14ac:dyDescent="0.2">
      <c r="A358" s="4"/>
    </row>
    <row r="359" spans="1:1" ht="12.75" x14ac:dyDescent="0.2">
      <c r="A359" s="4"/>
    </row>
    <row r="360" spans="1:1" ht="12.75" x14ac:dyDescent="0.2">
      <c r="A360" s="4"/>
    </row>
    <row r="361" spans="1:1" ht="12.75" x14ac:dyDescent="0.2">
      <c r="A361" s="4"/>
    </row>
    <row r="362" spans="1:1" ht="12.75" x14ac:dyDescent="0.2">
      <c r="A362" s="4"/>
    </row>
    <row r="363" spans="1:1" ht="12.75" x14ac:dyDescent="0.2">
      <c r="A363" s="4"/>
    </row>
    <row r="364" spans="1:1" ht="12.75" x14ac:dyDescent="0.2">
      <c r="A364" s="4"/>
    </row>
    <row r="365" spans="1:1" ht="12.75" x14ac:dyDescent="0.2">
      <c r="A365" s="4"/>
    </row>
    <row r="366" spans="1:1" ht="12.75" x14ac:dyDescent="0.2">
      <c r="A366" s="4"/>
    </row>
    <row r="367" spans="1:1" ht="12.75" x14ac:dyDescent="0.2">
      <c r="A367" s="4"/>
    </row>
    <row r="368" spans="1:1" ht="12.75" x14ac:dyDescent="0.2">
      <c r="A368" s="4"/>
    </row>
    <row r="369" spans="1:1" ht="12.75" x14ac:dyDescent="0.2">
      <c r="A369" s="4"/>
    </row>
    <row r="370" spans="1:1" ht="12.75" x14ac:dyDescent="0.2">
      <c r="A370" s="4"/>
    </row>
    <row r="371" spans="1:1" ht="12.75" x14ac:dyDescent="0.2">
      <c r="A371" s="4"/>
    </row>
    <row r="372" spans="1:1" ht="12.75" x14ac:dyDescent="0.2">
      <c r="A372" s="4"/>
    </row>
    <row r="373" spans="1:1" ht="12.75" x14ac:dyDescent="0.2">
      <c r="A373" s="4"/>
    </row>
    <row r="374" spans="1:1" ht="12.75" x14ac:dyDescent="0.2">
      <c r="A374" s="4"/>
    </row>
    <row r="375" spans="1:1" ht="12.75" x14ac:dyDescent="0.2">
      <c r="A375" s="4"/>
    </row>
    <row r="376" spans="1:1" ht="12.75" x14ac:dyDescent="0.2">
      <c r="A376" s="4"/>
    </row>
    <row r="377" spans="1:1" ht="12.75" x14ac:dyDescent="0.2">
      <c r="A377" s="4"/>
    </row>
    <row r="378" spans="1:1" ht="12.75" x14ac:dyDescent="0.2">
      <c r="A378" s="4"/>
    </row>
    <row r="379" spans="1:1" ht="12.75" x14ac:dyDescent="0.2">
      <c r="A379" s="4"/>
    </row>
    <row r="380" spans="1:1" ht="12.75" x14ac:dyDescent="0.2">
      <c r="A380" s="4"/>
    </row>
    <row r="381" spans="1:1" ht="12.75" x14ac:dyDescent="0.2">
      <c r="A381" s="4"/>
    </row>
    <row r="382" spans="1:1" ht="12.75" x14ac:dyDescent="0.2">
      <c r="A382" s="4"/>
    </row>
    <row r="383" spans="1:1" ht="12.75" x14ac:dyDescent="0.2">
      <c r="A383" s="4"/>
    </row>
    <row r="384" spans="1:1" ht="12.75" x14ac:dyDescent="0.2">
      <c r="A384" s="4"/>
    </row>
    <row r="385" spans="1:1" ht="12.75" x14ac:dyDescent="0.2">
      <c r="A385" s="4"/>
    </row>
    <row r="386" spans="1:1" ht="12.75" x14ac:dyDescent="0.2">
      <c r="A386" s="4"/>
    </row>
    <row r="387" spans="1:1" ht="12.75" x14ac:dyDescent="0.2">
      <c r="A387" s="4"/>
    </row>
    <row r="388" spans="1:1" ht="12.75" x14ac:dyDescent="0.2">
      <c r="A388" s="4"/>
    </row>
    <row r="389" spans="1:1" ht="12.75" x14ac:dyDescent="0.2">
      <c r="A389" s="4"/>
    </row>
    <row r="390" spans="1:1" ht="12.75" x14ac:dyDescent="0.2">
      <c r="A390" s="4"/>
    </row>
    <row r="391" spans="1:1" ht="12.75" x14ac:dyDescent="0.2">
      <c r="A391" s="4"/>
    </row>
    <row r="392" spans="1:1" ht="12.75" x14ac:dyDescent="0.2">
      <c r="A392" s="4"/>
    </row>
    <row r="393" spans="1:1" ht="12.75" x14ac:dyDescent="0.2">
      <c r="A393" s="4"/>
    </row>
    <row r="394" spans="1:1" ht="12.75" x14ac:dyDescent="0.2">
      <c r="A394" s="4"/>
    </row>
    <row r="395" spans="1:1" ht="12.75" x14ac:dyDescent="0.2">
      <c r="A395" s="4"/>
    </row>
    <row r="396" spans="1:1" ht="12.75" x14ac:dyDescent="0.2">
      <c r="A396" s="4"/>
    </row>
    <row r="397" spans="1:1" ht="12.75" x14ac:dyDescent="0.2">
      <c r="A397" s="4"/>
    </row>
    <row r="398" spans="1:1" ht="12.75" x14ac:dyDescent="0.2">
      <c r="A398" s="4"/>
    </row>
    <row r="399" spans="1:1" ht="12.75" x14ac:dyDescent="0.2">
      <c r="A399" s="4"/>
    </row>
    <row r="400" spans="1:1" ht="12.75" x14ac:dyDescent="0.2">
      <c r="A400" s="4"/>
    </row>
    <row r="401" spans="1:1" ht="12.75" x14ac:dyDescent="0.2">
      <c r="A401" s="4"/>
    </row>
    <row r="402" spans="1:1" ht="12.75" x14ac:dyDescent="0.2">
      <c r="A402" s="4"/>
    </row>
    <row r="403" spans="1:1" ht="12.75" x14ac:dyDescent="0.2">
      <c r="A403" s="4"/>
    </row>
    <row r="404" spans="1:1" ht="12.75" x14ac:dyDescent="0.2">
      <c r="A404" s="4"/>
    </row>
    <row r="405" spans="1:1" ht="12.75" x14ac:dyDescent="0.2">
      <c r="A405" s="4"/>
    </row>
    <row r="406" spans="1:1" ht="12.75" x14ac:dyDescent="0.2">
      <c r="A406" s="4"/>
    </row>
    <row r="407" spans="1:1" ht="12.75" x14ac:dyDescent="0.2">
      <c r="A407" s="4"/>
    </row>
    <row r="408" spans="1:1" ht="12.75" x14ac:dyDescent="0.2">
      <c r="A408" s="4"/>
    </row>
    <row r="409" spans="1:1" ht="12.75" x14ac:dyDescent="0.2">
      <c r="A409" s="4"/>
    </row>
    <row r="410" spans="1:1" ht="12.75" x14ac:dyDescent="0.2">
      <c r="A410" s="4"/>
    </row>
    <row r="411" spans="1:1" ht="12.75" x14ac:dyDescent="0.2">
      <c r="A411" s="4"/>
    </row>
    <row r="412" spans="1:1" ht="12.75" x14ac:dyDescent="0.2">
      <c r="A412" s="4"/>
    </row>
    <row r="413" spans="1:1" ht="12.75" x14ac:dyDescent="0.2">
      <c r="A413" s="4"/>
    </row>
    <row r="414" spans="1:1" ht="12.75" x14ac:dyDescent="0.2">
      <c r="A414" s="4"/>
    </row>
    <row r="415" spans="1:1" ht="12.75" x14ac:dyDescent="0.2">
      <c r="A415" s="4"/>
    </row>
    <row r="416" spans="1:1" ht="12.75" x14ac:dyDescent="0.2">
      <c r="A416" s="4"/>
    </row>
    <row r="417" spans="1:1" ht="12.75" x14ac:dyDescent="0.2">
      <c r="A417" s="4"/>
    </row>
    <row r="418" spans="1:1" ht="12.75" x14ac:dyDescent="0.2">
      <c r="A418" s="4"/>
    </row>
    <row r="419" spans="1:1" ht="12.75" x14ac:dyDescent="0.2">
      <c r="A419" s="4"/>
    </row>
    <row r="420" spans="1:1" ht="12.75" x14ac:dyDescent="0.2">
      <c r="A420" s="4"/>
    </row>
    <row r="421" spans="1:1" ht="12.75" x14ac:dyDescent="0.2">
      <c r="A421" s="4"/>
    </row>
    <row r="422" spans="1:1" ht="12.75" x14ac:dyDescent="0.2">
      <c r="A422" s="4"/>
    </row>
    <row r="423" spans="1:1" ht="12.75" x14ac:dyDescent="0.2">
      <c r="A423" s="4"/>
    </row>
    <row r="424" spans="1:1" ht="12.75" x14ac:dyDescent="0.2">
      <c r="A424" s="4"/>
    </row>
    <row r="425" spans="1:1" ht="12.75" x14ac:dyDescent="0.2">
      <c r="A425" s="4"/>
    </row>
    <row r="426" spans="1:1" ht="12.75" x14ac:dyDescent="0.2">
      <c r="A426" s="4"/>
    </row>
    <row r="427" spans="1:1" ht="12.75" x14ac:dyDescent="0.2">
      <c r="A427" s="4"/>
    </row>
    <row r="428" spans="1:1" ht="12.75" x14ac:dyDescent="0.2">
      <c r="A428" s="4"/>
    </row>
    <row r="429" spans="1:1" ht="12.75" x14ac:dyDescent="0.2">
      <c r="A429" s="4"/>
    </row>
    <row r="430" spans="1:1" ht="12.75" x14ac:dyDescent="0.2">
      <c r="A430" s="4"/>
    </row>
    <row r="431" spans="1:1" ht="12.75" x14ac:dyDescent="0.2">
      <c r="A431" s="4"/>
    </row>
    <row r="432" spans="1:1" ht="12.75" x14ac:dyDescent="0.2">
      <c r="A432" s="4"/>
    </row>
    <row r="433" spans="1:1" ht="12.75" x14ac:dyDescent="0.2">
      <c r="A433" s="4"/>
    </row>
    <row r="434" spans="1:1" ht="12.75" x14ac:dyDescent="0.2">
      <c r="A434" s="4"/>
    </row>
    <row r="435" spans="1:1" ht="12.75" x14ac:dyDescent="0.2">
      <c r="A435" s="4"/>
    </row>
    <row r="436" spans="1:1" ht="12.75" x14ac:dyDescent="0.2">
      <c r="A436" s="4"/>
    </row>
    <row r="437" spans="1:1" ht="12.75" x14ac:dyDescent="0.2">
      <c r="A437" s="4"/>
    </row>
    <row r="438" spans="1:1" ht="12.75" x14ac:dyDescent="0.2">
      <c r="A438" s="4"/>
    </row>
    <row r="439" spans="1:1" ht="12.75" x14ac:dyDescent="0.2">
      <c r="A439" s="4"/>
    </row>
    <row r="440" spans="1:1" ht="12.75" x14ac:dyDescent="0.2">
      <c r="A440" s="4"/>
    </row>
    <row r="441" spans="1:1" ht="12.75" x14ac:dyDescent="0.2">
      <c r="A441" s="4"/>
    </row>
    <row r="442" spans="1:1" ht="12.75" x14ac:dyDescent="0.2">
      <c r="A442" s="4"/>
    </row>
    <row r="443" spans="1:1" ht="12.75" x14ac:dyDescent="0.2">
      <c r="A443" s="4"/>
    </row>
    <row r="444" spans="1:1" ht="12.75" x14ac:dyDescent="0.2">
      <c r="A444" s="4"/>
    </row>
    <row r="445" spans="1:1" ht="12.75" x14ac:dyDescent="0.2">
      <c r="A445" s="4"/>
    </row>
    <row r="446" spans="1:1" ht="12.75" x14ac:dyDescent="0.2">
      <c r="A446" s="4"/>
    </row>
    <row r="447" spans="1:1" ht="12.75" x14ac:dyDescent="0.2">
      <c r="A447" s="4"/>
    </row>
    <row r="448" spans="1:1" ht="12.75" x14ac:dyDescent="0.2">
      <c r="A448" s="4"/>
    </row>
    <row r="449" spans="1:1" ht="12.75" x14ac:dyDescent="0.2">
      <c r="A449" s="4"/>
    </row>
    <row r="450" spans="1:1" ht="12.75" x14ac:dyDescent="0.2">
      <c r="A450" s="4"/>
    </row>
    <row r="451" spans="1:1" ht="12.75" x14ac:dyDescent="0.2">
      <c r="A451" s="4"/>
    </row>
    <row r="452" spans="1:1" ht="12.75" x14ac:dyDescent="0.2">
      <c r="A452" s="4"/>
    </row>
    <row r="453" spans="1:1" ht="12.75" x14ac:dyDescent="0.2">
      <c r="A453" s="4"/>
    </row>
    <row r="454" spans="1:1" ht="12.75" x14ac:dyDescent="0.2">
      <c r="A454" s="4"/>
    </row>
    <row r="455" spans="1:1" ht="12.75" x14ac:dyDescent="0.2">
      <c r="A455" s="4"/>
    </row>
    <row r="456" spans="1:1" ht="12.75" x14ac:dyDescent="0.2">
      <c r="A456" s="4"/>
    </row>
    <row r="457" spans="1:1" ht="12.75" x14ac:dyDescent="0.2">
      <c r="A457" s="4"/>
    </row>
    <row r="458" spans="1:1" ht="12.75" x14ac:dyDescent="0.2">
      <c r="A458" s="4"/>
    </row>
    <row r="459" spans="1:1" ht="12.75" x14ac:dyDescent="0.2">
      <c r="A459" s="4"/>
    </row>
    <row r="460" spans="1:1" ht="12.75" x14ac:dyDescent="0.2">
      <c r="A460" s="4"/>
    </row>
    <row r="461" spans="1:1" ht="12.75" x14ac:dyDescent="0.2">
      <c r="A461" s="4"/>
    </row>
    <row r="462" spans="1:1" ht="12.75" x14ac:dyDescent="0.2">
      <c r="A462" s="4"/>
    </row>
    <row r="463" spans="1:1" ht="12.75" x14ac:dyDescent="0.2">
      <c r="A463" s="4"/>
    </row>
    <row r="464" spans="1:1" ht="12.75" x14ac:dyDescent="0.2">
      <c r="A464" s="4"/>
    </row>
    <row r="465" spans="1:1" ht="12.75" x14ac:dyDescent="0.2">
      <c r="A465" s="4"/>
    </row>
    <row r="466" spans="1:1" ht="12.75" x14ac:dyDescent="0.2">
      <c r="A466" s="4"/>
    </row>
    <row r="467" spans="1:1" ht="12.75" x14ac:dyDescent="0.2">
      <c r="A467" s="4"/>
    </row>
    <row r="468" spans="1:1" ht="12.75" x14ac:dyDescent="0.2">
      <c r="A468" s="4"/>
    </row>
    <row r="469" spans="1:1" ht="12.75" x14ac:dyDescent="0.2">
      <c r="A469" s="4"/>
    </row>
    <row r="470" spans="1:1" ht="12.75" x14ac:dyDescent="0.2">
      <c r="A470" s="4"/>
    </row>
    <row r="471" spans="1:1" ht="12.75" x14ac:dyDescent="0.2">
      <c r="A471" s="4"/>
    </row>
    <row r="472" spans="1:1" ht="12.75" x14ac:dyDescent="0.2">
      <c r="A472" s="4"/>
    </row>
    <row r="473" spans="1:1" ht="12.75" x14ac:dyDescent="0.2">
      <c r="A473" s="4"/>
    </row>
    <row r="474" spans="1:1" ht="12.75" x14ac:dyDescent="0.2">
      <c r="A474" s="4"/>
    </row>
    <row r="475" spans="1:1" ht="12.75" x14ac:dyDescent="0.2">
      <c r="A475" s="4"/>
    </row>
    <row r="476" spans="1:1" ht="12.75" x14ac:dyDescent="0.2">
      <c r="A476" s="4"/>
    </row>
    <row r="477" spans="1:1" ht="12.75" x14ac:dyDescent="0.2">
      <c r="A477" s="4"/>
    </row>
    <row r="478" spans="1:1" ht="12.75" x14ac:dyDescent="0.2">
      <c r="A478" s="4"/>
    </row>
    <row r="479" spans="1:1" ht="12.75" x14ac:dyDescent="0.2">
      <c r="A479" s="4"/>
    </row>
    <row r="480" spans="1:1" ht="12.75" x14ac:dyDescent="0.2">
      <c r="A480" s="4"/>
    </row>
    <row r="481" spans="1:1" ht="12.75" x14ac:dyDescent="0.2">
      <c r="A481" s="4"/>
    </row>
    <row r="482" spans="1:1" ht="12.75" x14ac:dyDescent="0.2">
      <c r="A482" s="4"/>
    </row>
    <row r="483" spans="1:1" ht="12.75" x14ac:dyDescent="0.2">
      <c r="A483" s="4"/>
    </row>
    <row r="484" spans="1:1" ht="12.75" x14ac:dyDescent="0.2">
      <c r="A484" s="4"/>
    </row>
    <row r="485" spans="1:1" ht="12.75" x14ac:dyDescent="0.2">
      <c r="A485" s="4"/>
    </row>
    <row r="486" spans="1:1" ht="12.75" x14ac:dyDescent="0.2">
      <c r="A486" s="4"/>
    </row>
    <row r="487" spans="1:1" ht="12.75" x14ac:dyDescent="0.2">
      <c r="A487" s="4"/>
    </row>
    <row r="488" spans="1:1" ht="12.75" x14ac:dyDescent="0.2">
      <c r="A488" s="4"/>
    </row>
    <row r="489" spans="1:1" ht="12.75" x14ac:dyDescent="0.2">
      <c r="A489" s="4"/>
    </row>
    <row r="490" spans="1:1" ht="12.75" x14ac:dyDescent="0.2">
      <c r="A490" s="4"/>
    </row>
    <row r="491" spans="1:1" ht="12.75" x14ac:dyDescent="0.2">
      <c r="A491" s="4"/>
    </row>
    <row r="492" spans="1:1" ht="12.75" x14ac:dyDescent="0.2">
      <c r="A492" s="4"/>
    </row>
    <row r="493" spans="1:1" ht="12.75" x14ac:dyDescent="0.2">
      <c r="A493" s="4"/>
    </row>
    <row r="494" spans="1:1" ht="12.75" x14ac:dyDescent="0.2">
      <c r="A494" s="4"/>
    </row>
    <row r="495" spans="1:1" ht="12.75" x14ac:dyDescent="0.2">
      <c r="A495" s="4"/>
    </row>
    <row r="496" spans="1:1" ht="12.75" x14ac:dyDescent="0.2">
      <c r="A496" s="4"/>
    </row>
    <row r="497" spans="1:1" ht="12.75" x14ac:dyDescent="0.2">
      <c r="A497" s="4"/>
    </row>
    <row r="498" spans="1:1" ht="12.75" x14ac:dyDescent="0.2">
      <c r="A498" s="4"/>
    </row>
    <row r="499" spans="1:1" ht="12.75" x14ac:dyDescent="0.2">
      <c r="A499" s="4"/>
    </row>
    <row r="500" spans="1:1" ht="12.75" x14ac:dyDescent="0.2">
      <c r="A500" s="4"/>
    </row>
    <row r="501" spans="1:1" ht="12.75" x14ac:dyDescent="0.2">
      <c r="A501" s="4"/>
    </row>
    <row r="502" spans="1:1" ht="12.75" x14ac:dyDescent="0.2">
      <c r="A502" s="4"/>
    </row>
    <row r="503" spans="1:1" ht="12.75" x14ac:dyDescent="0.2">
      <c r="A503" s="4"/>
    </row>
    <row r="504" spans="1:1" ht="12.75" x14ac:dyDescent="0.2">
      <c r="A504" s="4"/>
    </row>
    <row r="505" spans="1:1" ht="12.75" x14ac:dyDescent="0.2">
      <c r="A505" s="4"/>
    </row>
    <row r="506" spans="1:1" ht="12.75" x14ac:dyDescent="0.2">
      <c r="A506" s="4"/>
    </row>
    <row r="507" spans="1:1" ht="12.75" x14ac:dyDescent="0.2">
      <c r="A507" s="4"/>
    </row>
    <row r="508" spans="1:1" ht="12.75" x14ac:dyDescent="0.2">
      <c r="A508" s="4"/>
    </row>
    <row r="509" spans="1:1" ht="12.75" x14ac:dyDescent="0.2">
      <c r="A509" s="4"/>
    </row>
    <row r="510" spans="1:1" ht="12.75" x14ac:dyDescent="0.2">
      <c r="A510" s="4"/>
    </row>
    <row r="511" spans="1:1" ht="12.75" x14ac:dyDescent="0.2">
      <c r="A511" s="4"/>
    </row>
    <row r="512" spans="1:1" ht="12.75" x14ac:dyDescent="0.2">
      <c r="A512" s="4"/>
    </row>
    <row r="513" spans="1:1" ht="12.75" x14ac:dyDescent="0.2">
      <c r="A513" s="4"/>
    </row>
    <row r="514" spans="1:1" ht="12.75" x14ac:dyDescent="0.2">
      <c r="A514" s="4"/>
    </row>
    <row r="515" spans="1:1" ht="12.75" x14ac:dyDescent="0.2">
      <c r="A515" s="4"/>
    </row>
    <row r="516" spans="1:1" ht="12.75" x14ac:dyDescent="0.2">
      <c r="A516" s="4"/>
    </row>
    <row r="517" spans="1:1" ht="12.75" x14ac:dyDescent="0.2">
      <c r="A517" s="4"/>
    </row>
    <row r="518" spans="1:1" ht="12.75" x14ac:dyDescent="0.2">
      <c r="A518" s="4"/>
    </row>
    <row r="519" spans="1:1" ht="12.75" x14ac:dyDescent="0.2">
      <c r="A519" s="4"/>
    </row>
    <row r="520" spans="1:1" ht="12.75" x14ac:dyDescent="0.2">
      <c r="A520" s="4"/>
    </row>
    <row r="521" spans="1:1" ht="12.75" x14ac:dyDescent="0.2">
      <c r="A521" s="4"/>
    </row>
    <row r="522" spans="1:1" ht="12.75" x14ac:dyDescent="0.2">
      <c r="A522" s="4"/>
    </row>
    <row r="523" spans="1:1" ht="12.75" x14ac:dyDescent="0.2">
      <c r="A523" s="4"/>
    </row>
    <row r="524" spans="1:1" ht="12.75" x14ac:dyDescent="0.2">
      <c r="A524" s="4"/>
    </row>
    <row r="525" spans="1:1" ht="12.75" x14ac:dyDescent="0.2">
      <c r="A525" s="4"/>
    </row>
    <row r="526" spans="1:1" ht="12.75" x14ac:dyDescent="0.2">
      <c r="A526" s="4"/>
    </row>
    <row r="527" spans="1:1" ht="12.75" x14ac:dyDescent="0.2">
      <c r="A527" s="4"/>
    </row>
    <row r="528" spans="1:1" ht="12.75" x14ac:dyDescent="0.2">
      <c r="A528" s="4"/>
    </row>
    <row r="529" spans="1:1" ht="12.75" x14ac:dyDescent="0.2">
      <c r="A529" s="4"/>
    </row>
    <row r="530" spans="1:1" ht="12.75" x14ac:dyDescent="0.2">
      <c r="A530" s="4"/>
    </row>
    <row r="531" spans="1:1" ht="12.75" x14ac:dyDescent="0.2">
      <c r="A531" s="4"/>
    </row>
    <row r="532" spans="1:1" ht="12.75" x14ac:dyDescent="0.2">
      <c r="A532" s="4"/>
    </row>
    <row r="533" spans="1:1" ht="12.75" x14ac:dyDescent="0.2">
      <c r="A533" s="4"/>
    </row>
    <row r="534" spans="1:1" ht="12.75" x14ac:dyDescent="0.2">
      <c r="A534" s="4"/>
    </row>
    <row r="535" spans="1:1" ht="12.75" x14ac:dyDescent="0.2">
      <c r="A535" s="4"/>
    </row>
    <row r="536" spans="1:1" ht="12.75" x14ac:dyDescent="0.2">
      <c r="A536" s="4"/>
    </row>
    <row r="537" spans="1:1" ht="12.75" x14ac:dyDescent="0.2">
      <c r="A537" s="4"/>
    </row>
    <row r="538" spans="1:1" ht="12.75" x14ac:dyDescent="0.2">
      <c r="A538" s="4"/>
    </row>
    <row r="539" spans="1:1" ht="12.75" x14ac:dyDescent="0.2">
      <c r="A539" s="4"/>
    </row>
    <row r="540" spans="1:1" ht="12.75" x14ac:dyDescent="0.2">
      <c r="A540" s="4"/>
    </row>
    <row r="541" spans="1:1" ht="12.75" x14ac:dyDescent="0.2">
      <c r="A541" s="4"/>
    </row>
    <row r="542" spans="1:1" ht="12.75" x14ac:dyDescent="0.2">
      <c r="A542" s="4"/>
    </row>
    <row r="543" spans="1:1" ht="12.75" x14ac:dyDescent="0.2">
      <c r="A543" s="4"/>
    </row>
    <row r="544" spans="1:1" ht="12.75" x14ac:dyDescent="0.2">
      <c r="A544" s="4"/>
    </row>
    <row r="545" spans="1:1" ht="12.75" x14ac:dyDescent="0.2">
      <c r="A545" s="4"/>
    </row>
    <row r="546" spans="1:1" ht="12.75" x14ac:dyDescent="0.2">
      <c r="A546" s="4"/>
    </row>
    <row r="547" spans="1:1" ht="12.75" x14ac:dyDescent="0.2">
      <c r="A547" s="4"/>
    </row>
    <row r="548" spans="1:1" ht="12.75" x14ac:dyDescent="0.2">
      <c r="A548" s="4"/>
    </row>
    <row r="549" spans="1:1" ht="12.75" x14ac:dyDescent="0.2">
      <c r="A549" s="4"/>
    </row>
    <row r="550" spans="1:1" ht="12.75" x14ac:dyDescent="0.2">
      <c r="A550" s="4"/>
    </row>
    <row r="551" spans="1:1" ht="12.75" x14ac:dyDescent="0.2">
      <c r="A551" s="4"/>
    </row>
    <row r="552" spans="1:1" ht="12.75" x14ac:dyDescent="0.2">
      <c r="A552" s="4"/>
    </row>
    <row r="553" spans="1:1" ht="12.75" x14ac:dyDescent="0.2">
      <c r="A553" s="4"/>
    </row>
    <row r="554" spans="1:1" ht="12.75" x14ac:dyDescent="0.2">
      <c r="A554" s="4"/>
    </row>
    <row r="555" spans="1:1" ht="12.75" x14ac:dyDescent="0.2">
      <c r="A555" s="4"/>
    </row>
    <row r="556" spans="1:1" ht="12.75" x14ac:dyDescent="0.2">
      <c r="A556" s="4"/>
    </row>
    <row r="557" spans="1:1" ht="12.75" x14ac:dyDescent="0.2">
      <c r="A557" s="4"/>
    </row>
    <row r="558" spans="1:1" ht="12.75" x14ac:dyDescent="0.2">
      <c r="A558" s="4"/>
    </row>
    <row r="559" spans="1:1" ht="12.75" x14ac:dyDescent="0.2">
      <c r="A559" s="4"/>
    </row>
    <row r="560" spans="1:1" ht="12.75" x14ac:dyDescent="0.2">
      <c r="A560" s="4"/>
    </row>
    <row r="561" spans="1:1" ht="12.75" x14ac:dyDescent="0.2">
      <c r="A561" s="4"/>
    </row>
    <row r="562" spans="1:1" ht="12.75" x14ac:dyDescent="0.2">
      <c r="A562" s="4"/>
    </row>
    <row r="563" spans="1:1" ht="12.75" x14ac:dyDescent="0.2">
      <c r="A563" s="4"/>
    </row>
    <row r="564" spans="1:1" ht="12.75" x14ac:dyDescent="0.2">
      <c r="A564" s="4"/>
    </row>
    <row r="565" spans="1:1" ht="12.75" x14ac:dyDescent="0.2">
      <c r="A565" s="4"/>
    </row>
    <row r="566" spans="1:1" ht="12.75" x14ac:dyDescent="0.2">
      <c r="A566" s="4"/>
    </row>
    <row r="567" spans="1:1" ht="12.75" x14ac:dyDescent="0.2">
      <c r="A567" s="4"/>
    </row>
    <row r="568" spans="1:1" ht="12.75" x14ac:dyDescent="0.2">
      <c r="A568" s="4"/>
    </row>
    <row r="569" spans="1:1" ht="12.75" x14ac:dyDescent="0.2">
      <c r="A569" s="4"/>
    </row>
    <row r="570" spans="1:1" ht="12.75" x14ac:dyDescent="0.2">
      <c r="A570" s="4"/>
    </row>
    <row r="571" spans="1:1" ht="12.75" x14ac:dyDescent="0.2">
      <c r="A571" s="4"/>
    </row>
    <row r="572" spans="1:1" ht="12.75" x14ac:dyDescent="0.2">
      <c r="A572" s="4"/>
    </row>
    <row r="573" spans="1:1" ht="12.75" x14ac:dyDescent="0.2">
      <c r="A573" s="4"/>
    </row>
    <row r="574" spans="1:1" ht="12.75" x14ac:dyDescent="0.2">
      <c r="A574" s="4"/>
    </row>
    <row r="575" spans="1:1" ht="12.75" x14ac:dyDescent="0.2">
      <c r="A575" s="4"/>
    </row>
    <row r="576" spans="1:1" ht="12.75" x14ac:dyDescent="0.2">
      <c r="A576" s="4"/>
    </row>
    <row r="577" spans="1:1" ht="12.75" x14ac:dyDescent="0.2">
      <c r="A577" s="4"/>
    </row>
    <row r="578" spans="1:1" ht="12.75" x14ac:dyDescent="0.2">
      <c r="A578" s="4"/>
    </row>
    <row r="579" spans="1:1" ht="12.75" x14ac:dyDescent="0.2">
      <c r="A579" s="4"/>
    </row>
    <row r="580" spans="1:1" ht="12.75" x14ac:dyDescent="0.2">
      <c r="A580" s="4"/>
    </row>
    <row r="581" spans="1:1" ht="12.75" x14ac:dyDescent="0.2">
      <c r="A581" s="4"/>
    </row>
    <row r="582" spans="1:1" ht="12.75" x14ac:dyDescent="0.2">
      <c r="A582" s="4"/>
    </row>
    <row r="583" spans="1:1" ht="12.75" x14ac:dyDescent="0.2">
      <c r="A583" s="4"/>
    </row>
    <row r="584" spans="1:1" ht="12.75" x14ac:dyDescent="0.2">
      <c r="A584" s="4"/>
    </row>
    <row r="585" spans="1:1" ht="12.75" x14ac:dyDescent="0.2">
      <c r="A585" s="4"/>
    </row>
    <row r="586" spans="1:1" ht="12.75" x14ac:dyDescent="0.2">
      <c r="A586" s="4"/>
    </row>
    <row r="587" spans="1:1" ht="12.75" x14ac:dyDescent="0.2">
      <c r="A587" s="4"/>
    </row>
    <row r="588" spans="1:1" ht="12.75" x14ac:dyDescent="0.2">
      <c r="A588" s="4"/>
    </row>
    <row r="589" spans="1:1" ht="12.75" x14ac:dyDescent="0.2">
      <c r="A589" s="4"/>
    </row>
    <row r="590" spans="1:1" ht="12.75" x14ac:dyDescent="0.2">
      <c r="A590" s="4"/>
    </row>
    <row r="591" spans="1:1" ht="12.75" x14ac:dyDescent="0.2">
      <c r="A591" s="4"/>
    </row>
    <row r="592" spans="1:1" ht="12.75" x14ac:dyDescent="0.2">
      <c r="A592" s="4"/>
    </row>
    <row r="593" spans="1:1" ht="12.75" x14ac:dyDescent="0.2">
      <c r="A593" s="4"/>
    </row>
    <row r="594" spans="1:1" ht="12.75" x14ac:dyDescent="0.2">
      <c r="A594" s="4"/>
    </row>
    <row r="595" spans="1:1" ht="12.75" x14ac:dyDescent="0.2">
      <c r="A595" s="4"/>
    </row>
    <row r="596" spans="1:1" ht="12.75" x14ac:dyDescent="0.2">
      <c r="A596" s="4"/>
    </row>
    <row r="597" spans="1:1" ht="12.75" x14ac:dyDescent="0.2">
      <c r="A597" s="4"/>
    </row>
    <row r="598" spans="1:1" ht="12.75" x14ac:dyDescent="0.2">
      <c r="A598" s="4"/>
    </row>
    <row r="599" spans="1:1" ht="12.75" x14ac:dyDescent="0.2">
      <c r="A599" s="4"/>
    </row>
    <row r="600" spans="1:1" ht="12.75" x14ac:dyDescent="0.2">
      <c r="A600" s="4"/>
    </row>
    <row r="601" spans="1:1" ht="12.75" x14ac:dyDescent="0.2">
      <c r="A601" s="4"/>
    </row>
    <row r="602" spans="1:1" ht="12.75" x14ac:dyDescent="0.2">
      <c r="A602" s="4"/>
    </row>
    <row r="603" spans="1:1" ht="12.75" x14ac:dyDescent="0.2">
      <c r="A603" s="4"/>
    </row>
    <row r="604" spans="1:1" ht="12.75" x14ac:dyDescent="0.2">
      <c r="A604" s="4"/>
    </row>
    <row r="605" spans="1:1" ht="12.75" x14ac:dyDescent="0.2">
      <c r="A605" s="4"/>
    </row>
    <row r="606" spans="1:1" ht="12.75" x14ac:dyDescent="0.2">
      <c r="A606" s="4"/>
    </row>
    <row r="607" spans="1:1" ht="12.75" x14ac:dyDescent="0.2">
      <c r="A607" s="4"/>
    </row>
    <row r="608" spans="1:1" ht="12.75" x14ac:dyDescent="0.2">
      <c r="A608" s="4"/>
    </row>
    <row r="609" spans="1:1" ht="12.75" x14ac:dyDescent="0.2">
      <c r="A609" s="4"/>
    </row>
    <row r="610" spans="1:1" ht="12.75" x14ac:dyDescent="0.2">
      <c r="A610" s="4"/>
    </row>
    <row r="611" spans="1:1" ht="12.75" x14ac:dyDescent="0.2">
      <c r="A611" s="4"/>
    </row>
    <row r="612" spans="1:1" ht="12.75" x14ac:dyDescent="0.2">
      <c r="A612" s="4"/>
    </row>
    <row r="613" spans="1:1" ht="12.75" x14ac:dyDescent="0.2">
      <c r="A613" s="4"/>
    </row>
    <row r="614" spans="1:1" ht="12.75" x14ac:dyDescent="0.2">
      <c r="A614" s="4"/>
    </row>
    <row r="615" spans="1:1" ht="12.75" x14ac:dyDescent="0.2">
      <c r="A615" s="4"/>
    </row>
    <row r="616" spans="1:1" ht="12.75" x14ac:dyDescent="0.2">
      <c r="A616" s="4"/>
    </row>
    <row r="617" spans="1:1" ht="12.75" x14ac:dyDescent="0.2">
      <c r="A617" s="4"/>
    </row>
    <row r="618" spans="1:1" ht="12.75" x14ac:dyDescent="0.2">
      <c r="A618" s="4"/>
    </row>
    <row r="619" spans="1:1" ht="12.75" x14ac:dyDescent="0.2">
      <c r="A619" s="4"/>
    </row>
    <row r="620" spans="1:1" ht="12.75" x14ac:dyDescent="0.2">
      <c r="A620" s="4"/>
    </row>
    <row r="621" spans="1:1" ht="12.75" x14ac:dyDescent="0.2">
      <c r="A621" s="4"/>
    </row>
    <row r="622" spans="1:1" ht="12.75" x14ac:dyDescent="0.2">
      <c r="A622" s="4"/>
    </row>
    <row r="623" spans="1:1" ht="12.75" x14ac:dyDescent="0.2">
      <c r="A623" s="4"/>
    </row>
    <row r="624" spans="1:1" ht="12.75" x14ac:dyDescent="0.2">
      <c r="A624" s="4"/>
    </row>
    <row r="625" spans="1:1" ht="12.75" x14ac:dyDescent="0.2">
      <c r="A625" s="4"/>
    </row>
    <row r="626" spans="1:1" ht="12.75" x14ac:dyDescent="0.2">
      <c r="A626" s="4"/>
    </row>
    <row r="627" spans="1:1" ht="12.75" x14ac:dyDescent="0.2">
      <c r="A627" s="4"/>
    </row>
    <row r="628" spans="1:1" ht="12.75" x14ac:dyDescent="0.2">
      <c r="A628" s="4"/>
    </row>
    <row r="629" spans="1:1" ht="12.75" x14ac:dyDescent="0.2">
      <c r="A629" s="4"/>
    </row>
    <row r="630" spans="1:1" ht="12.75" x14ac:dyDescent="0.2">
      <c r="A630" s="4"/>
    </row>
    <row r="631" spans="1:1" ht="12.75" x14ac:dyDescent="0.2">
      <c r="A631" s="4"/>
    </row>
    <row r="632" spans="1:1" ht="12.75" x14ac:dyDescent="0.2">
      <c r="A632" s="4"/>
    </row>
    <row r="633" spans="1:1" ht="12.75" x14ac:dyDescent="0.2">
      <c r="A633" s="4"/>
    </row>
    <row r="634" spans="1:1" ht="12.75" x14ac:dyDescent="0.2">
      <c r="A634" s="4"/>
    </row>
    <row r="635" spans="1:1" ht="12.75" x14ac:dyDescent="0.2">
      <c r="A635" s="4"/>
    </row>
    <row r="636" spans="1:1" ht="12.75" x14ac:dyDescent="0.2">
      <c r="A636" s="4"/>
    </row>
    <row r="637" spans="1:1" ht="12.75" x14ac:dyDescent="0.2">
      <c r="A637" s="4"/>
    </row>
    <row r="638" spans="1:1" ht="12.75" x14ac:dyDescent="0.2">
      <c r="A638" s="4"/>
    </row>
    <row r="639" spans="1:1" ht="12.75" x14ac:dyDescent="0.2">
      <c r="A639" s="4"/>
    </row>
    <row r="640" spans="1:1" ht="12.75" x14ac:dyDescent="0.2">
      <c r="A640" s="4"/>
    </row>
    <row r="641" spans="1:1" ht="12.75" x14ac:dyDescent="0.2">
      <c r="A641" s="4"/>
    </row>
    <row r="642" spans="1:1" ht="12.75" x14ac:dyDescent="0.2">
      <c r="A642" s="4"/>
    </row>
    <row r="643" spans="1:1" ht="12.75" x14ac:dyDescent="0.2">
      <c r="A643" s="4"/>
    </row>
    <row r="644" spans="1:1" ht="12.75" x14ac:dyDescent="0.2">
      <c r="A644" s="4"/>
    </row>
    <row r="645" spans="1:1" ht="12.75" x14ac:dyDescent="0.2">
      <c r="A645" s="4"/>
    </row>
    <row r="646" spans="1:1" ht="12.75" x14ac:dyDescent="0.2">
      <c r="A646" s="4"/>
    </row>
    <row r="647" spans="1:1" ht="12.75" x14ac:dyDescent="0.2">
      <c r="A647" s="4"/>
    </row>
    <row r="648" spans="1:1" ht="12.75" x14ac:dyDescent="0.2">
      <c r="A648" s="4"/>
    </row>
    <row r="649" spans="1:1" ht="12.75" x14ac:dyDescent="0.2">
      <c r="A649" s="4"/>
    </row>
    <row r="650" spans="1:1" ht="12.75" x14ac:dyDescent="0.2">
      <c r="A650" s="4"/>
    </row>
    <row r="651" spans="1:1" ht="12.75" x14ac:dyDescent="0.2">
      <c r="A651" s="4"/>
    </row>
    <row r="652" spans="1:1" ht="12.75" x14ac:dyDescent="0.2">
      <c r="A652" s="4"/>
    </row>
    <row r="653" spans="1:1" ht="12.75" x14ac:dyDescent="0.2">
      <c r="A653" s="4"/>
    </row>
    <row r="654" spans="1:1" ht="12.75" x14ac:dyDescent="0.2">
      <c r="A654" s="4"/>
    </row>
    <row r="655" spans="1:1" ht="12.75" x14ac:dyDescent="0.2">
      <c r="A655" s="4"/>
    </row>
    <row r="656" spans="1:1" ht="12.75" x14ac:dyDescent="0.2">
      <c r="A656" s="4"/>
    </row>
    <row r="657" spans="1:1" ht="12.75" x14ac:dyDescent="0.2">
      <c r="A657" s="4"/>
    </row>
    <row r="658" spans="1:1" ht="12.75" x14ac:dyDescent="0.2">
      <c r="A658" s="4"/>
    </row>
    <row r="659" spans="1:1" ht="12.75" x14ac:dyDescent="0.2">
      <c r="A659" s="4"/>
    </row>
    <row r="660" spans="1:1" ht="12.75" x14ac:dyDescent="0.2">
      <c r="A660" s="4"/>
    </row>
    <row r="661" spans="1:1" ht="12.75" x14ac:dyDescent="0.2">
      <c r="A661" s="4"/>
    </row>
    <row r="662" spans="1:1" ht="12.75" x14ac:dyDescent="0.2">
      <c r="A662" s="4"/>
    </row>
    <row r="663" spans="1:1" ht="12.75" x14ac:dyDescent="0.2">
      <c r="A663" s="4"/>
    </row>
    <row r="664" spans="1:1" ht="12.75" x14ac:dyDescent="0.2">
      <c r="A664" s="4"/>
    </row>
    <row r="665" spans="1:1" ht="12.75" x14ac:dyDescent="0.2">
      <c r="A665" s="4"/>
    </row>
    <row r="666" spans="1:1" ht="12.75" x14ac:dyDescent="0.2">
      <c r="A666" s="4"/>
    </row>
    <row r="667" spans="1:1" ht="12.75" x14ac:dyDescent="0.2">
      <c r="A667" s="4"/>
    </row>
    <row r="668" spans="1:1" ht="12.75" x14ac:dyDescent="0.2">
      <c r="A668" s="4"/>
    </row>
    <row r="669" spans="1:1" ht="12.75" x14ac:dyDescent="0.2">
      <c r="A669" s="4"/>
    </row>
    <row r="670" spans="1:1" ht="12.75" x14ac:dyDescent="0.2">
      <c r="A670" s="4"/>
    </row>
    <row r="671" spans="1:1" ht="12.75" x14ac:dyDescent="0.2">
      <c r="A671" s="4"/>
    </row>
    <row r="672" spans="1:1" ht="12.75" x14ac:dyDescent="0.2">
      <c r="A672" s="4"/>
    </row>
    <row r="673" spans="1:1" ht="12.75" x14ac:dyDescent="0.2">
      <c r="A673" s="4"/>
    </row>
    <row r="674" spans="1:1" ht="12.75" x14ac:dyDescent="0.2">
      <c r="A674" s="4"/>
    </row>
    <row r="675" spans="1:1" ht="12.75" x14ac:dyDescent="0.2">
      <c r="A675" s="4"/>
    </row>
    <row r="676" spans="1:1" ht="12.75" x14ac:dyDescent="0.2">
      <c r="A676" s="4"/>
    </row>
    <row r="677" spans="1:1" ht="12.75" x14ac:dyDescent="0.2">
      <c r="A677" s="4"/>
    </row>
    <row r="678" spans="1:1" ht="12.75" x14ac:dyDescent="0.2">
      <c r="A678" s="4"/>
    </row>
    <row r="679" spans="1:1" ht="12.75" x14ac:dyDescent="0.2">
      <c r="A679" s="4"/>
    </row>
    <row r="680" spans="1:1" ht="12.75" x14ac:dyDescent="0.2">
      <c r="A680" s="4"/>
    </row>
    <row r="681" spans="1:1" ht="12.75" x14ac:dyDescent="0.2">
      <c r="A681" s="4"/>
    </row>
    <row r="682" spans="1:1" ht="12.75" x14ac:dyDescent="0.2">
      <c r="A682" s="4"/>
    </row>
    <row r="683" spans="1:1" ht="12.75" x14ac:dyDescent="0.2">
      <c r="A683" s="4"/>
    </row>
    <row r="684" spans="1:1" ht="12.75" x14ac:dyDescent="0.2">
      <c r="A684" s="4"/>
    </row>
    <row r="685" spans="1:1" ht="12.75" x14ac:dyDescent="0.2">
      <c r="A685" s="4"/>
    </row>
    <row r="686" spans="1:1" ht="12.75" x14ac:dyDescent="0.2">
      <c r="A686" s="4"/>
    </row>
    <row r="687" spans="1:1" ht="12.75" x14ac:dyDescent="0.2">
      <c r="A687" s="4"/>
    </row>
    <row r="688" spans="1:1" ht="12.75" x14ac:dyDescent="0.2">
      <c r="A688" s="4"/>
    </row>
    <row r="689" spans="1:1" ht="12.75" x14ac:dyDescent="0.2">
      <c r="A689" s="4"/>
    </row>
    <row r="690" spans="1:1" ht="12.75" x14ac:dyDescent="0.2">
      <c r="A690" s="4"/>
    </row>
    <row r="691" spans="1:1" ht="12.75" x14ac:dyDescent="0.2">
      <c r="A691" s="4"/>
    </row>
    <row r="692" spans="1:1" ht="12.75" x14ac:dyDescent="0.2">
      <c r="A692" s="4"/>
    </row>
    <row r="693" spans="1:1" ht="12.75" x14ac:dyDescent="0.2">
      <c r="A693" s="4"/>
    </row>
    <row r="694" spans="1:1" ht="12.75" x14ac:dyDescent="0.2">
      <c r="A694" s="4"/>
    </row>
    <row r="695" spans="1:1" ht="12.75" x14ac:dyDescent="0.2">
      <c r="A695" s="4"/>
    </row>
    <row r="696" spans="1:1" ht="12.75" x14ac:dyDescent="0.2">
      <c r="A696" s="4"/>
    </row>
    <row r="697" spans="1:1" ht="12.75" x14ac:dyDescent="0.2">
      <c r="A697" s="4"/>
    </row>
    <row r="698" spans="1:1" ht="12.75" x14ac:dyDescent="0.2">
      <c r="A698" s="4"/>
    </row>
    <row r="699" spans="1:1" ht="12.75" x14ac:dyDescent="0.2">
      <c r="A699" s="4"/>
    </row>
    <row r="700" spans="1:1" ht="12.75" x14ac:dyDescent="0.2">
      <c r="A700" s="4"/>
    </row>
    <row r="701" spans="1:1" ht="12.75" x14ac:dyDescent="0.2">
      <c r="A701" s="4"/>
    </row>
    <row r="702" spans="1:1" ht="12.75" x14ac:dyDescent="0.2">
      <c r="A702" s="4"/>
    </row>
    <row r="703" spans="1:1" ht="12.75" x14ac:dyDescent="0.2">
      <c r="A703" s="4"/>
    </row>
    <row r="704" spans="1:1" ht="12.75" x14ac:dyDescent="0.2">
      <c r="A704" s="4"/>
    </row>
    <row r="705" spans="1:1" ht="12.75" x14ac:dyDescent="0.2">
      <c r="A705" s="4"/>
    </row>
    <row r="706" spans="1:1" ht="12.75" x14ac:dyDescent="0.2">
      <c r="A706" s="4"/>
    </row>
    <row r="707" spans="1:1" ht="12.75" x14ac:dyDescent="0.2">
      <c r="A707" s="4"/>
    </row>
    <row r="708" spans="1:1" ht="12.75" x14ac:dyDescent="0.2">
      <c r="A708" s="4"/>
    </row>
    <row r="709" spans="1:1" ht="12.75" x14ac:dyDescent="0.2">
      <c r="A709" s="4"/>
    </row>
    <row r="710" spans="1:1" ht="12.75" x14ac:dyDescent="0.2">
      <c r="A710" s="4"/>
    </row>
    <row r="711" spans="1:1" ht="12.75" x14ac:dyDescent="0.2">
      <c r="A711" s="4"/>
    </row>
    <row r="712" spans="1:1" ht="12.75" x14ac:dyDescent="0.2">
      <c r="A712" s="4"/>
    </row>
    <row r="713" spans="1:1" ht="12.75" x14ac:dyDescent="0.2">
      <c r="A713" s="4"/>
    </row>
    <row r="714" spans="1:1" ht="12.75" x14ac:dyDescent="0.2">
      <c r="A714" s="4"/>
    </row>
    <row r="715" spans="1:1" ht="12.75" x14ac:dyDescent="0.2">
      <c r="A715" s="4"/>
    </row>
    <row r="716" spans="1:1" ht="12.75" x14ac:dyDescent="0.2">
      <c r="A716" s="4"/>
    </row>
    <row r="717" spans="1:1" ht="12.75" x14ac:dyDescent="0.2">
      <c r="A717" s="4"/>
    </row>
    <row r="718" spans="1:1" ht="12.75" x14ac:dyDescent="0.2">
      <c r="A718" s="4"/>
    </row>
    <row r="719" spans="1:1" ht="12.75" x14ac:dyDescent="0.2">
      <c r="A719" s="4"/>
    </row>
    <row r="720" spans="1:1" ht="12.75" x14ac:dyDescent="0.2">
      <c r="A720" s="4"/>
    </row>
    <row r="721" spans="1:1" ht="12.75" x14ac:dyDescent="0.2">
      <c r="A721" s="4"/>
    </row>
    <row r="722" spans="1:1" ht="12.75" x14ac:dyDescent="0.2">
      <c r="A722" s="4"/>
    </row>
    <row r="723" spans="1:1" ht="12.75" x14ac:dyDescent="0.2">
      <c r="A723" s="4"/>
    </row>
    <row r="724" spans="1:1" ht="12.75" x14ac:dyDescent="0.2">
      <c r="A724" s="4"/>
    </row>
    <row r="725" spans="1:1" ht="12.75" x14ac:dyDescent="0.2">
      <c r="A725" s="4"/>
    </row>
    <row r="726" spans="1:1" ht="12.75" x14ac:dyDescent="0.2">
      <c r="A726" s="4"/>
    </row>
    <row r="727" spans="1:1" ht="12.75" x14ac:dyDescent="0.2">
      <c r="A727" s="4"/>
    </row>
    <row r="728" spans="1:1" ht="12.75" x14ac:dyDescent="0.2">
      <c r="A728" s="4"/>
    </row>
    <row r="729" spans="1:1" ht="12.75" x14ac:dyDescent="0.2">
      <c r="A729" s="4"/>
    </row>
    <row r="730" spans="1:1" ht="12.75" x14ac:dyDescent="0.2">
      <c r="A730" s="4"/>
    </row>
    <row r="731" spans="1:1" ht="12.75" x14ac:dyDescent="0.2">
      <c r="A731" s="4"/>
    </row>
    <row r="732" spans="1:1" ht="12.75" x14ac:dyDescent="0.2">
      <c r="A732" s="4"/>
    </row>
    <row r="733" spans="1:1" ht="12.75" x14ac:dyDescent="0.2">
      <c r="A733" s="4"/>
    </row>
    <row r="734" spans="1:1" ht="12.75" x14ac:dyDescent="0.2">
      <c r="A734" s="4"/>
    </row>
    <row r="735" spans="1:1" ht="12.75" x14ac:dyDescent="0.2">
      <c r="A735" s="4"/>
    </row>
    <row r="736" spans="1:1" ht="12.75" x14ac:dyDescent="0.2">
      <c r="A736" s="4"/>
    </row>
    <row r="737" spans="1:1" ht="12.75" x14ac:dyDescent="0.2">
      <c r="A737" s="4"/>
    </row>
    <row r="738" spans="1:1" ht="12.75" x14ac:dyDescent="0.2">
      <c r="A738" s="4"/>
    </row>
    <row r="739" spans="1:1" ht="12.75" x14ac:dyDescent="0.2">
      <c r="A739" s="4"/>
    </row>
    <row r="740" spans="1:1" ht="12.75" x14ac:dyDescent="0.2">
      <c r="A740" s="4"/>
    </row>
    <row r="741" spans="1:1" ht="12.75" x14ac:dyDescent="0.2">
      <c r="A741" s="4"/>
    </row>
    <row r="742" spans="1:1" ht="12.75" x14ac:dyDescent="0.2">
      <c r="A742" s="4"/>
    </row>
    <row r="743" spans="1:1" ht="12.75" x14ac:dyDescent="0.2">
      <c r="A743" s="4"/>
    </row>
    <row r="744" spans="1:1" ht="12.75" x14ac:dyDescent="0.2">
      <c r="A744" s="4"/>
    </row>
    <row r="745" spans="1:1" ht="12.75" x14ac:dyDescent="0.2">
      <c r="A745" s="4"/>
    </row>
    <row r="746" spans="1:1" ht="12.75" x14ac:dyDescent="0.2">
      <c r="A746" s="4"/>
    </row>
    <row r="747" spans="1:1" ht="12.75" x14ac:dyDescent="0.2">
      <c r="A747" s="4"/>
    </row>
    <row r="748" spans="1:1" ht="12.75" x14ac:dyDescent="0.2">
      <c r="A748" s="4"/>
    </row>
    <row r="749" spans="1:1" ht="12.75" x14ac:dyDescent="0.2">
      <c r="A749" s="4"/>
    </row>
    <row r="750" spans="1:1" ht="12.75" x14ac:dyDescent="0.2">
      <c r="A750" s="4"/>
    </row>
    <row r="751" spans="1:1" ht="12.75" x14ac:dyDescent="0.2">
      <c r="A751" s="4"/>
    </row>
    <row r="752" spans="1:1" ht="12.75" x14ac:dyDescent="0.2">
      <c r="A752" s="4"/>
    </row>
    <row r="753" spans="1:1" ht="12.75" x14ac:dyDescent="0.2">
      <c r="A753" s="4"/>
    </row>
    <row r="754" spans="1:1" ht="12.75" x14ac:dyDescent="0.2">
      <c r="A754" s="4"/>
    </row>
    <row r="755" spans="1:1" ht="12.75" x14ac:dyDescent="0.2">
      <c r="A755" s="4"/>
    </row>
    <row r="756" spans="1:1" ht="12.75" x14ac:dyDescent="0.2">
      <c r="A756" s="4"/>
    </row>
    <row r="757" spans="1:1" ht="12.75" x14ac:dyDescent="0.2">
      <c r="A757" s="4"/>
    </row>
    <row r="758" spans="1:1" ht="12.75" x14ac:dyDescent="0.2">
      <c r="A758" s="4"/>
    </row>
    <row r="759" spans="1:1" ht="12.75" x14ac:dyDescent="0.2">
      <c r="A759" s="4"/>
    </row>
    <row r="760" spans="1:1" ht="12.75" x14ac:dyDescent="0.2">
      <c r="A760" s="4"/>
    </row>
    <row r="761" spans="1:1" ht="12.75" x14ac:dyDescent="0.2">
      <c r="A761" s="4"/>
    </row>
    <row r="762" spans="1:1" ht="12.75" x14ac:dyDescent="0.2">
      <c r="A762" s="4"/>
    </row>
    <row r="763" spans="1:1" ht="12.75" x14ac:dyDescent="0.2">
      <c r="A763" s="4"/>
    </row>
    <row r="764" spans="1:1" ht="12.75" x14ac:dyDescent="0.2">
      <c r="A764" s="4"/>
    </row>
    <row r="765" spans="1:1" ht="12.75" x14ac:dyDescent="0.2">
      <c r="A765" s="4"/>
    </row>
    <row r="766" spans="1:1" ht="12.75" x14ac:dyDescent="0.2">
      <c r="A766" s="4"/>
    </row>
    <row r="767" spans="1:1" ht="12.75" x14ac:dyDescent="0.2">
      <c r="A767" s="4"/>
    </row>
    <row r="768" spans="1:1" ht="12.75" x14ac:dyDescent="0.2">
      <c r="A768" s="4"/>
    </row>
    <row r="769" spans="1:1" ht="12.75" x14ac:dyDescent="0.2">
      <c r="A769" s="4"/>
    </row>
    <row r="770" spans="1:1" ht="12.75" x14ac:dyDescent="0.2">
      <c r="A770" s="4"/>
    </row>
    <row r="771" spans="1:1" ht="12.75" x14ac:dyDescent="0.2">
      <c r="A771" s="4"/>
    </row>
    <row r="772" spans="1:1" ht="12.75" x14ac:dyDescent="0.2">
      <c r="A772" s="4"/>
    </row>
    <row r="773" spans="1:1" ht="12.75" x14ac:dyDescent="0.2">
      <c r="A773" s="4"/>
    </row>
    <row r="774" spans="1:1" ht="12.75" x14ac:dyDescent="0.2">
      <c r="A774" s="4"/>
    </row>
    <row r="775" spans="1:1" ht="12.75" x14ac:dyDescent="0.2">
      <c r="A775" s="4"/>
    </row>
    <row r="776" spans="1:1" ht="12.75" x14ac:dyDescent="0.2">
      <c r="A776" s="4"/>
    </row>
    <row r="777" spans="1:1" ht="12.75" x14ac:dyDescent="0.2">
      <c r="A777" s="4"/>
    </row>
    <row r="778" spans="1:1" ht="12.75" x14ac:dyDescent="0.2">
      <c r="A778" s="4"/>
    </row>
    <row r="779" spans="1:1" ht="12.75" x14ac:dyDescent="0.2">
      <c r="A779" s="4"/>
    </row>
    <row r="780" spans="1:1" ht="12.75" x14ac:dyDescent="0.2">
      <c r="A780" s="4"/>
    </row>
    <row r="781" spans="1:1" ht="12.75" x14ac:dyDescent="0.2">
      <c r="A781" s="4"/>
    </row>
    <row r="782" spans="1:1" ht="12.75" x14ac:dyDescent="0.2">
      <c r="A782" s="4"/>
    </row>
    <row r="783" spans="1:1" ht="12.75" x14ac:dyDescent="0.2">
      <c r="A783" s="4"/>
    </row>
    <row r="784" spans="1:1" ht="12.75" x14ac:dyDescent="0.2">
      <c r="A784" s="4"/>
    </row>
    <row r="785" spans="1:1" ht="12.75" x14ac:dyDescent="0.2">
      <c r="A785" s="4"/>
    </row>
    <row r="786" spans="1:1" ht="12.75" x14ac:dyDescent="0.2">
      <c r="A786" s="4"/>
    </row>
    <row r="787" spans="1:1" ht="12.75" x14ac:dyDescent="0.2">
      <c r="A787" s="4"/>
    </row>
    <row r="788" spans="1:1" ht="12.75" x14ac:dyDescent="0.2">
      <c r="A788" s="4"/>
    </row>
    <row r="789" spans="1:1" ht="12.75" x14ac:dyDescent="0.2">
      <c r="A789" s="4"/>
    </row>
    <row r="790" spans="1:1" ht="12.75" x14ac:dyDescent="0.2">
      <c r="A790" s="4"/>
    </row>
    <row r="791" spans="1:1" ht="12.75" x14ac:dyDescent="0.2">
      <c r="A791" s="4"/>
    </row>
    <row r="792" spans="1:1" ht="12.75" x14ac:dyDescent="0.2">
      <c r="A792" s="4"/>
    </row>
    <row r="793" spans="1:1" ht="12.75" x14ac:dyDescent="0.2">
      <c r="A793" s="4"/>
    </row>
    <row r="794" spans="1:1" ht="12.75" x14ac:dyDescent="0.2">
      <c r="A794" s="4"/>
    </row>
    <row r="795" spans="1:1" ht="12.75" x14ac:dyDescent="0.2">
      <c r="A795" s="4"/>
    </row>
    <row r="796" spans="1:1" ht="12.75" x14ac:dyDescent="0.2">
      <c r="A796" s="4"/>
    </row>
    <row r="797" spans="1:1" ht="12.75" x14ac:dyDescent="0.2">
      <c r="A797" s="4"/>
    </row>
    <row r="798" spans="1:1" ht="12.75" x14ac:dyDescent="0.2">
      <c r="A798" s="4"/>
    </row>
    <row r="799" spans="1:1" ht="12.75" x14ac:dyDescent="0.2">
      <c r="A799" s="4"/>
    </row>
    <row r="800" spans="1:1" ht="12.75" x14ac:dyDescent="0.2">
      <c r="A800" s="4"/>
    </row>
    <row r="801" spans="1:1" ht="12.75" x14ac:dyDescent="0.2">
      <c r="A801" s="4"/>
    </row>
    <row r="802" spans="1:1" ht="12.75" x14ac:dyDescent="0.2">
      <c r="A802" s="4"/>
    </row>
    <row r="803" spans="1:1" ht="12.75" x14ac:dyDescent="0.2">
      <c r="A803" s="4"/>
    </row>
    <row r="804" spans="1:1" ht="12.75" x14ac:dyDescent="0.2">
      <c r="A804" s="4"/>
    </row>
    <row r="805" spans="1:1" ht="12.75" x14ac:dyDescent="0.2">
      <c r="A805" s="4"/>
    </row>
    <row r="806" spans="1:1" ht="12.75" x14ac:dyDescent="0.2">
      <c r="A806" s="4"/>
    </row>
    <row r="807" spans="1:1" ht="12.75" x14ac:dyDescent="0.2">
      <c r="A807" s="4"/>
    </row>
    <row r="808" spans="1:1" ht="12.75" x14ac:dyDescent="0.2">
      <c r="A808" s="4"/>
    </row>
    <row r="809" spans="1:1" ht="12.75" x14ac:dyDescent="0.2">
      <c r="A809" s="4"/>
    </row>
    <row r="810" spans="1:1" ht="12.75" x14ac:dyDescent="0.2">
      <c r="A810" s="4"/>
    </row>
    <row r="811" spans="1:1" ht="12.75" x14ac:dyDescent="0.2">
      <c r="A811" s="4"/>
    </row>
    <row r="812" spans="1:1" ht="12.75" x14ac:dyDescent="0.2">
      <c r="A812" s="4"/>
    </row>
    <row r="813" spans="1:1" ht="12.75" x14ac:dyDescent="0.2">
      <c r="A813" s="4"/>
    </row>
    <row r="814" spans="1:1" ht="12.75" x14ac:dyDescent="0.2">
      <c r="A814" s="4"/>
    </row>
    <row r="815" spans="1:1" ht="12.75" x14ac:dyDescent="0.2">
      <c r="A815" s="4"/>
    </row>
    <row r="816" spans="1:1" ht="12.75" x14ac:dyDescent="0.2">
      <c r="A816" s="4"/>
    </row>
    <row r="817" spans="1:1" ht="12.75" x14ac:dyDescent="0.2">
      <c r="A817" s="4"/>
    </row>
    <row r="818" spans="1:1" ht="12.75" x14ac:dyDescent="0.2">
      <c r="A818" s="4"/>
    </row>
    <row r="819" spans="1:1" ht="12.75" x14ac:dyDescent="0.2">
      <c r="A819" s="4"/>
    </row>
    <row r="820" spans="1:1" ht="12.75" x14ac:dyDescent="0.2">
      <c r="A820" s="4"/>
    </row>
    <row r="821" spans="1:1" ht="12.75" x14ac:dyDescent="0.2">
      <c r="A821" s="4"/>
    </row>
    <row r="822" spans="1:1" ht="12.75" x14ac:dyDescent="0.2">
      <c r="A822" s="4"/>
    </row>
    <row r="823" spans="1:1" ht="12.75" x14ac:dyDescent="0.2">
      <c r="A823" s="4"/>
    </row>
    <row r="824" spans="1:1" ht="12.75" x14ac:dyDescent="0.2">
      <c r="A824" s="4"/>
    </row>
    <row r="825" spans="1:1" ht="12.75" x14ac:dyDescent="0.2">
      <c r="A825" s="4"/>
    </row>
    <row r="826" spans="1:1" ht="12.75" x14ac:dyDescent="0.2">
      <c r="A826" s="4"/>
    </row>
    <row r="827" spans="1:1" ht="12.75" x14ac:dyDescent="0.2">
      <c r="A827" s="4"/>
    </row>
    <row r="828" spans="1:1" ht="12.75" x14ac:dyDescent="0.2">
      <c r="A828" s="4"/>
    </row>
    <row r="829" spans="1:1" ht="12.75" x14ac:dyDescent="0.2">
      <c r="A829" s="4"/>
    </row>
    <row r="830" spans="1:1" ht="12.75" x14ac:dyDescent="0.2">
      <c r="A830" s="4"/>
    </row>
    <row r="831" spans="1:1" ht="12.75" x14ac:dyDescent="0.2">
      <c r="A831" s="4"/>
    </row>
    <row r="832" spans="1:1" ht="12.75" x14ac:dyDescent="0.2">
      <c r="A832" s="4"/>
    </row>
    <row r="833" spans="1:1" ht="12.75" x14ac:dyDescent="0.2">
      <c r="A833" s="4"/>
    </row>
    <row r="834" spans="1:1" ht="12.75" x14ac:dyDescent="0.2">
      <c r="A834" s="4"/>
    </row>
    <row r="835" spans="1:1" ht="12.75" x14ac:dyDescent="0.2">
      <c r="A835" s="4"/>
    </row>
    <row r="836" spans="1:1" ht="12.75" x14ac:dyDescent="0.2">
      <c r="A836" s="4"/>
    </row>
    <row r="837" spans="1:1" ht="12.75" x14ac:dyDescent="0.2">
      <c r="A837" s="4"/>
    </row>
    <row r="838" spans="1:1" ht="12.75" x14ac:dyDescent="0.2">
      <c r="A838" s="4"/>
    </row>
    <row r="839" spans="1:1" ht="12.75" x14ac:dyDescent="0.2">
      <c r="A839" s="4"/>
    </row>
    <row r="840" spans="1:1" ht="12.75" x14ac:dyDescent="0.2">
      <c r="A840" s="4"/>
    </row>
    <row r="841" spans="1:1" ht="12.75" x14ac:dyDescent="0.2">
      <c r="A841" s="4"/>
    </row>
    <row r="842" spans="1:1" ht="12.75" x14ac:dyDescent="0.2">
      <c r="A842" s="4"/>
    </row>
    <row r="843" spans="1:1" ht="12.75" x14ac:dyDescent="0.2">
      <c r="A843" s="4"/>
    </row>
    <row r="844" spans="1:1" ht="12.75" x14ac:dyDescent="0.2">
      <c r="A844" s="4"/>
    </row>
    <row r="845" spans="1:1" ht="12.75" x14ac:dyDescent="0.2">
      <c r="A845" s="4"/>
    </row>
    <row r="846" spans="1:1" ht="12.75" x14ac:dyDescent="0.2">
      <c r="A846" s="4"/>
    </row>
    <row r="847" spans="1:1" ht="12.75" x14ac:dyDescent="0.2">
      <c r="A847" s="4"/>
    </row>
    <row r="848" spans="1:1" ht="12.75" x14ac:dyDescent="0.2">
      <c r="A848" s="4"/>
    </row>
    <row r="849" spans="1:1" ht="12.75" x14ac:dyDescent="0.2">
      <c r="A849" s="4"/>
    </row>
    <row r="850" spans="1:1" ht="12.75" x14ac:dyDescent="0.2">
      <c r="A850" s="4"/>
    </row>
    <row r="851" spans="1:1" ht="12.75" x14ac:dyDescent="0.2">
      <c r="A851" s="4"/>
    </row>
    <row r="852" spans="1:1" ht="12.75" x14ac:dyDescent="0.2">
      <c r="A852" s="4"/>
    </row>
    <row r="853" spans="1:1" ht="12.75" x14ac:dyDescent="0.2">
      <c r="A853" s="4"/>
    </row>
    <row r="854" spans="1:1" ht="12.75" x14ac:dyDescent="0.2">
      <c r="A854" s="4"/>
    </row>
    <row r="855" spans="1:1" ht="12.75" x14ac:dyDescent="0.2">
      <c r="A855" s="4"/>
    </row>
    <row r="856" spans="1:1" ht="12.75" x14ac:dyDescent="0.2">
      <c r="A856" s="4"/>
    </row>
    <row r="857" spans="1:1" ht="12.75" x14ac:dyDescent="0.2">
      <c r="A857" s="4"/>
    </row>
    <row r="858" spans="1:1" ht="12.75" x14ac:dyDescent="0.2">
      <c r="A858" s="4"/>
    </row>
    <row r="859" spans="1:1" ht="12.75" x14ac:dyDescent="0.2">
      <c r="A859" s="4"/>
    </row>
    <row r="860" spans="1:1" ht="12.75" x14ac:dyDescent="0.2">
      <c r="A860" s="4"/>
    </row>
    <row r="861" spans="1:1" ht="12.75" x14ac:dyDescent="0.2">
      <c r="A861" s="4"/>
    </row>
    <row r="862" spans="1:1" ht="12.75" x14ac:dyDescent="0.2">
      <c r="A862" s="4"/>
    </row>
    <row r="863" spans="1:1" ht="12.75" x14ac:dyDescent="0.2">
      <c r="A863" s="4"/>
    </row>
    <row r="864" spans="1:1" ht="12.75" x14ac:dyDescent="0.2">
      <c r="A864" s="4"/>
    </row>
    <row r="865" spans="1:1" ht="12.75" x14ac:dyDescent="0.2">
      <c r="A865" s="4"/>
    </row>
    <row r="866" spans="1:1" ht="12.75" x14ac:dyDescent="0.2">
      <c r="A866" s="4"/>
    </row>
    <row r="867" spans="1:1" ht="12.75" x14ac:dyDescent="0.2">
      <c r="A867" s="4"/>
    </row>
    <row r="868" spans="1:1" ht="12.75" x14ac:dyDescent="0.2">
      <c r="A868" s="4"/>
    </row>
    <row r="869" spans="1:1" ht="12.75" x14ac:dyDescent="0.2">
      <c r="A869" s="4"/>
    </row>
    <row r="870" spans="1:1" ht="12.75" x14ac:dyDescent="0.2">
      <c r="A870" s="4"/>
    </row>
    <row r="871" spans="1:1" ht="12.75" x14ac:dyDescent="0.2">
      <c r="A871" s="4"/>
    </row>
    <row r="872" spans="1:1" ht="12.75" x14ac:dyDescent="0.2">
      <c r="A872" s="4"/>
    </row>
    <row r="873" spans="1:1" ht="12.75" x14ac:dyDescent="0.2">
      <c r="A873" s="4"/>
    </row>
    <row r="874" spans="1:1" ht="12.75" x14ac:dyDescent="0.2">
      <c r="A874" s="4"/>
    </row>
    <row r="875" spans="1:1" ht="12.75" x14ac:dyDescent="0.2">
      <c r="A875" s="4"/>
    </row>
    <row r="876" spans="1:1" ht="12.75" x14ac:dyDescent="0.2">
      <c r="A876" s="4"/>
    </row>
    <row r="877" spans="1:1" ht="12.75" x14ac:dyDescent="0.2">
      <c r="A877" s="4"/>
    </row>
    <row r="878" spans="1:1" ht="12.75" x14ac:dyDescent="0.2">
      <c r="A878" s="4"/>
    </row>
    <row r="879" spans="1:1" ht="12.75" x14ac:dyDescent="0.2">
      <c r="A879" s="4"/>
    </row>
    <row r="880" spans="1:1" ht="12.75" x14ac:dyDescent="0.2">
      <c r="A880" s="4"/>
    </row>
    <row r="881" spans="1:1" ht="12.75" x14ac:dyDescent="0.2">
      <c r="A881" s="4"/>
    </row>
    <row r="882" spans="1:1" ht="12.75" x14ac:dyDescent="0.2">
      <c r="A882" s="4"/>
    </row>
    <row r="883" spans="1:1" ht="12.75" x14ac:dyDescent="0.2">
      <c r="A883" s="4"/>
    </row>
    <row r="884" spans="1:1" ht="12.75" x14ac:dyDescent="0.2">
      <c r="A884" s="4"/>
    </row>
    <row r="885" spans="1:1" ht="12.75" x14ac:dyDescent="0.2">
      <c r="A885" s="4"/>
    </row>
    <row r="886" spans="1:1" ht="12.75" x14ac:dyDescent="0.2">
      <c r="A886" s="4"/>
    </row>
    <row r="887" spans="1:1" ht="12.75" x14ac:dyDescent="0.2">
      <c r="A887" s="4"/>
    </row>
    <row r="888" spans="1:1" ht="12.75" x14ac:dyDescent="0.2">
      <c r="A888" s="4"/>
    </row>
    <row r="889" spans="1:1" ht="12.75" x14ac:dyDescent="0.2">
      <c r="A889" s="4"/>
    </row>
    <row r="890" spans="1:1" ht="12.75" x14ac:dyDescent="0.2">
      <c r="A890" s="4"/>
    </row>
    <row r="891" spans="1:1" ht="12.75" x14ac:dyDescent="0.2">
      <c r="A891" s="4"/>
    </row>
    <row r="892" spans="1:1" ht="12.75" x14ac:dyDescent="0.2">
      <c r="A892" s="4"/>
    </row>
    <row r="893" spans="1:1" ht="12.75" x14ac:dyDescent="0.2">
      <c r="A893" s="4"/>
    </row>
    <row r="894" spans="1:1" ht="12.75" x14ac:dyDescent="0.2">
      <c r="A894" s="4"/>
    </row>
    <row r="895" spans="1:1" ht="12.75" x14ac:dyDescent="0.2">
      <c r="A895" s="4"/>
    </row>
    <row r="896" spans="1:1" ht="12.75" x14ac:dyDescent="0.2">
      <c r="A896" s="4"/>
    </row>
    <row r="897" spans="1:1" ht="12.75" x14ac:dyDescent="0.2">
      <c r="A897" s="4"/>
    </row>
    <row r="898" spans="1:1" ht="12.75" x14ac:dyDescent="0.2">
      <c r="A898" s="4"/>
    </row>
    <row r="899" spans="1:1" ht="12.75" x14ac:dyDescent="0.2">
      <c r="A899" s="4"/>
    </row>
    <row r="900" spans="1:1" ht="12.75" x14ac:dyDescent="0.2">
      <c r="A900" s="4"/>
    </row>
    <row r="901" spans="1:1" ht="12.75" x14ac:dyDescent="0.2">
      <c r="A901" s="4"/>
    </row>
    <row r="902" spans="1:1" ht="12.75" x14ac:dyDescent="0.2">
      <c r="A902" s="4"/>
    </row>
    <row r="903" spans="1:1" ht="12.75" x14ac:dyDescent="0.2">
      <c r="A903" s="4"/>
    </row>
    <row r="904" spans="1:1" ht="12.75" x14ac:dyDescent="0.2">
      <c r="A904" s="4"/>
    </row>
    <row r="905" spans="1:1" ht="12.75" x14ac:dyDescent="0.2">
      <c r="A905" s="4"/>
    </row>
    <row r="906" spans="1:1" ht="12.75" x14ac:dyDescent="0.2">
      <c r="A906" s="4"/>
    </row>
    <row r="907" spans="1:1" ht="12.75" x14ac:dyDescent="0.2">
      <c r="A907" s="4"/>
    </row>
    <row r="908" spans="1:1" ht="12.75" x14ac:dyDescent="0.2">
      <c r="A908" s="4"/>
    </row>
    <row r="909" spans="1:1" ht="12.75" x14ac:dyDescent="0.2">
      <c r="A909" s="4"/>
    </row>
    <row r="910" spans="1:1" ht="12.75" x14ac:dyDescent="0.2">
      <c r="A910" s="4"/>
    </row>
    <row r="911" spans="1:1" ht="12.75" x14ac:dyDescent="0.2">
      <c r="A911" s="4"/>
    </row>
    <row r="912" spans="1:1" ht="12.75" x14ac:dyDescent="0.2">
      <c r="A912" s="4"/>
    </row>
    <row r="913" spans="1:1" ht="12.75" x14ac:dyDescent="0.2">
      <c r="A913" s="4"/>
    </row>
    <row r="914" spans="1:1" ht="12.75" x14ac:dyDescent="0.2">
      <c r="A914" s="4"/>
    </row>
    <row r="915" spans="1:1" ht="12.75" x14ac:dyDescent="0.2">
      <c r="A915" s="4"/>
    </row>
    <row r="916" spans="1:1" ht="12.75" x14ac:dyDescent="0.2">
      <c r="A916" s="4"/>
    </row>
    <row r="917" spans="1:1" ht="12.75" x14ac:dyDescent="0.2">
      <c r="A917" s="4"/>
    </row>
    <row r="918" spans="1:1" ht="12.75" x14ac:dyDescent="0.2">
      <c r="A918" s="4"/>
    </row>
    <row r="919" spans="1:1" ht="12.75" x14ac:dyDescent="0.2">
      <c r="A919" s="4"/>
    </row>
    <row r="920" spans="1:1" ht="12.75" x14ac:dyDescent="0.2">
      <c r="A920" s="4"/>
    </row>
    <row r="921" spans="1:1" ht="12.75" x14ac:dyDescent="0.2">
      <c r="A921" s="4"/>
    </row>
    <row r="922" spans="1:1" ht="12.75" x14ac:dyDescent="0.2">
      <c r="A922" s="4"/>
    </row>
    <row r="923" spans="1:1" ht="12.75" x14ac:dyDescent="0.2">
      <c r="A923" s="4"/>
    </row>
    <row r="924" spans="1:1" ht="12.75" x14ac:dyDescent="0.2">
      <c r="A924" s="4"/>
    </row>
    <row r="925" spans="1:1" ht="12.75" x14ac:dyDescent="0.2">
      <c r="A925" s="4"/>
    </row>
    <row r="926" spans="1:1" ht="12.75" x14ac:dyDescent="0.2">
      <c r="A926" s="4"/>
    </row>
    <row r="927" spans="1:1" ht="12.75" x14ac:dyDescent="0.2">
      <c r="A927" s="4"/>
    </row>
    <row r="928" spans="1:1" ht="12.75" x14ac:dyDescent="0.2">
      <c r="A928" s="4"/>
    </row>
    <row r="929" spans="1:1" ht="12.75" x14ac:dyDescent="0.2">
      <c r="A929" s="4"/>
    </row>
    <row r="930" spans="1:1" ht="12.75" x14ac:dyDescent="0.2">
      <c r="A930" s="4"/>
    </row>
    <row r="931" spans="1:1" ht="12.75" x14ac:dyDescent="0.2">
      <c r="A931" s="4"/>
    </row>
    <row r="932" spans="1:1" ht="12.75" x14ac:dyDescent="0.2">
      <c r="A932" s="4"/>
    </row>
    <row r="933" spans="1:1" ht="12.75" x14ac:dyDescent="0.2">
      <c r="A933" s="4"/>
    </row>
    <row r="934" spans="1:1" ht="12.75" x14ac:dyDescent="0.2">
      <c r="A934" s="4"/>
    </row>
    <row r="935" spans="1:1" ht="12.75" x14ac:dyDescent="0.2">
      <c r="A935" s="4"/>
    </row>
    <row r="936" spans="1:1" ht="12.75" x14ac:dyDescent="0.2">
      <c r="A936" s="4"/>
    </row>
    <row r="937" spans="1:1" ht="12.75" x14ac:dyDescent="0.2">
      <c r="A937" s="4"/>
    </row>
    <row r="938" spans="1:1" ht="12.75" x14ac:dyDescent="0.2">
      <c r="A938" s="4"/>
    </row>
    <row r="939" spans="1:1" ht="12.75" x14ac:dyDescent="0.2">
      <c r="A939" s="4"/>
    </row>
    <row r="940" spans="1:1" ht="12.75" x14ac:dyDescent="0.2">
      <c r="A940" s="4"/>
    </row>
    <row r="941" spans="1:1" ht="12.75" x14ac:dyDescent="0.2">
      <c r="A941" s="4"/>
    </row>
    <row r="942" spans="1:1" ht="12.75" x14ac:dyDescent="0.2">
      <c r="A942" s="4"/>
    </row>
    <row r="943" spans="1:1" ht="12.75" x14ac:dyDescent="0.2">
      <c r="A943" s="4"/>
    </row>
    <row r="944" spans="1:1" ht="12.75" x14ac:dyDescent="0.2">
      <c r="A944" s="4"/>
    </row>
    <row r="945" spans="1:1" ht="12.75" x14ac:dyDescent="0.2">
      <c r="A945" s="4"/>
    </row>
    <row r="946" spans="1:1" ht="12.75" x14ac:dyDescent="0.2">
      <c r="A946" s="4"/>
    </row>
    <row r="947" spans="1:1" ht="12.75" x14ac:dyDescent="0.2">
      <c r="A947" s="4"/>
    </row>
    <row r="948" spans="1:1" ht="12.75" x14ac:dyDescent="0.2">
      <c r="A948" s="4"/>
    </row>
    <row r="949" spans="1:1" ht="12.75" x14ac:dyDescent="0.2">
      <c r="A949" s="4"/>
    </row>
    <row r="950" spans="1:1" ht="12.75" x14ac:dyDescent="0.2">
      <c r="A950" s="4"/>
    </row>
    <row r="951" spans="1:1" ht="12.75" x14ac:dyDescent="0.2">
      <c r="A951" s="4"/>
    </row>
    <row r="952" spans="1:1" ht="12.75" x14ac:dyDescent="0.2">
      <c r="A952" s="4"/>
    </row>
    <row r="953" spans="1:1" ht="12.75" x14ac:dyDescent="0.2">
      <c r="A953" s="4"/>
    </row>
    <row r="954" spans="1:1" ht="12.75" x14ac:dyDescent="0.2">
      <c r="A954" s="4"/>
    </row>
    <row r="955" spans="1:1" ht="12.75" x14ac:dyDescent="0.2">
      <c r="A955" s="4"/>
    </row>
    <row r="956" spans="1:1" ht="12.75" x14ac:dyDescent="0.2">
      <c r="A956" s="4"/>
    </row>
    <row r="957" spans="1:1" ht="12.75" x14ac:dyDescent="0.2">
      <c r="A957" s="4"/>
    </row>
    <row r="958" spans="1:1" ht="12.75" x14ac:dyDescent="0.2">
      <c r="A958" s="4"/>
    </row>
    <row r="959" spans="1:1" ht="12.75" x14ac:dyDescent="0.2">
      <c r="A959" s="4"/>
    </row>
    <row r="960" spans="1:1" ht="12.75" x14ac:dyDescent="0.2">
      <c r="A960" s="4"/>
    </row>
    <row r="961" spans="1:1" ht="12.75" x14ac:dyDescent="0.2">
      <c r="A961" s="4"/>
    </row>
    <row r="962" spans="1:1" ht="12.75" x14ac:dyDescent="0.2">
      <c r="A962" s="4"/>
    </row>
    <row r="963" spans="1:1" ht="12.75" x14ac:dyDescent="0.2">
      <c r="A963" s="4"/>
    </row>
    <row r="964" spans="1:1" ht="12.75" x14ac:dyDescent="0.2">
      <c r="A964" s="4"/>
    </row>
    <row r="965" spans="1:1" ht="12.75" x14ac:dyDescent="0.2">
      <c r="A965" s="4"/>
    </row>
    <row r="966" spans="1:1" ht="12.75" x14ac:dyDescent="0.2">
      <c r="A966" s="4"/>
    </row>
    <row r="967" spans="1:1" ht="12.75" x14ac:dyDescent="0.2">
      <c r="A967" s="4"/>
    </row>
    <row r="968" spans="1:1" ht="12.75" x14ac:dyDescent="0.2">
      <c r="A968" s="4"/>
    </row>
    <row r="969" spans="1:1" ht="12.75" x14ac:dyDescent="0.2">
      <c r="A969" s="4"/>
    </row>
    <row r="970" spans="1:1" ht="12.75" x14ac:dyDescent="0.2">
      <c r="A970" s="4"/>
    </row>
    <row r="971" spans="1:1" ht="12.75" x14ac:dyDescent="0.2">
      <c r="A971" s="4"/>
    </row>
    <row r="972" spans="1:1" ht="12.75" x14ac:dyDescent="0.2">
      <c r="A972" s="4"/>
    </row>
    <row r="973" spans="1:1" ht="12.75" x14ac:dyDescent="0.2">
      <c r="A973" s="4"/>
    </row>
    <row r="974" spans="1:1" ht="12.75" x14ac:dyDescent="0.2">
      <c r="A974" s="4"/>
    </row>
    <row r="975" spans="1:1" ht="12.75" x14ac:dyDescent="0.2">
      <c r="A975" s="4"/>
    </row>
    <row r="976" spans="1:1" ht="12.75" x14ac:dyDescent="0.2">
      <c r="A976" s="4"/>
    </row>
    <row r="977" spans="1:1" ht="12.75" x14ac:dyDescent="0.2">
      <c r="A977" s="4"/>
    </row>
    <row r="978" spans="1:1" ht="12.75" x14ac:dyDescent="0.2">
      <c r="A978" s="4"/>
    </row>
    <row r="979" spans="1:1" ht="12.75" x14ac:dyDescent="0.2">
      <c r="A979" s="4"/>
    </row>
    <row r="980" spans="1:1" ht="12.75" x14ac:dyDescent="0.2">
      <c r="A980" s="4"/>
    </row>
    <row r="981" spans="1:1" ht="12.75" x14ac:dyDescent="0.2">
      <c r="A981" s="4"/>
    </row>
    <row r="982" spans="1:1" ht="12.75" x14ac:dyDescent="0.2">
      <c r="A982" s="4"/>
    </row>
    <row r="983" spans="1:1" ht="12.75" x14ac:dyDescent="0.2">
      <c r="A983" s="4"/>
    </row>
    <row r="984" spans="1:1" ht="12.75" x14ac:dyDescent="0.2">
      <c r="A984" s="4"/>
    </row>
    <row r="985" spans="1:1" ht="12.75" x14ac:dyDescent="0.2">
      <c r="A985" s="4"/>
    </row>
    <row r="986" spans="1:1" ht="12.75" x14ac:dyDescent="0.2">
      <c r="A986" s="4"/>
    </row>
    <row r="987" spans="1:1" ht="12.75" x14ac:dyDescent="0.2">
      <c r="A987" s="4"/>
    </row>
    <row r="988" spans="1:1" ht="12.75" x14ac:dyDescent="0.2">
      <c r="A988" s="4"/>
    </row>
    <row r="989" spans="1:1" ht="12.75" x14ac:dyDescent="0.2">
      <c r="A989" s="4"/>
    </row>
    <row r="990" spans="1:1" ht="12.75" x14ac:dyDescent="0.2">
      <c r="A990" s="4"/>
    </row>
    <row r="991" spans="1:1" ht="12.75" x14ac:dyDescent="0.2">
      <c r="A991" s="4"/>
    </row>
    <row r="992" spans="1:1" ht="12.75" x14ac:dyDescent="0.2">
      <c r="A992" s="4"/>
    </row>
    <row r="993" spans="1:1" ht="12.75" x14ac:dyDescent="0.2">
      <c r="A993" s="4"/>
    </row>
    <row r="994" spans="1:1" ht="12.75" x14ac:dyDescent="0.2">
      <c r="A994" s="4"/>
    </row>
    <row r="995" spans="1:1" ht="12.75" x14ac:dyDescent="0.2">
      <c r="A995" s="4"/>
    </row>
    <row r="996" spans="1:1" ht="12.75" x14ac:dyDescent="0.2">
      <c r="A996" s="4"/>
    </row>
    <row r="997" spans="1:1" ht="12.75" x14ac:dyDescent="0.2">
      <c r="A997" s="4"/>
    </row>
    <row r="998" spans="1:1" ht="12.75" x14ac:dyDescent="0.2">
      <c r="A998" s="4"/>
    </row>
    <row r="999" spans="1:1" ht="12.75" x14ac:dyDescent="0.2">
      <c r="A999" s="4"/>
    </row>
    <row r="1000" spans="1:1" ht="12.75" x14ac:dyDescent="0.2">
      <c r="A1000" s="4"/>
    </row>
    <row r="1001" spans="1:1" ht="12.75" x14ac:dyDescent="0.2">
      <c r="A1001" s="4"/>
    </row>
    <row r="1002" spans="1:1" ht="12.75" x14ac:dyDescent="0.2">
      <c r="A1002" s="4"/>
    </row>
    <row r="1003" spans="1:1" ht="12.75" x14ac:dyDescent="0.2">
      <c r="A1003" s="4"/>
    </row>
    <row r="1004" spans="1:1" ht="12.75" x14ac:dyDescent="0.2">
      <c r="A1004" s="4"/>
    </row>
    <row r="1005" spans="1:1" ht="12.75" x14ac:dyDescent="0.2">
      <c r="A1005" s="4"/>
    </row>
    <row r="1006" spans="1:1" ht="12.75" x14ac:dyDescent="0.2">
      <c r="A1006" s="4"/>
    </row>
    <row r="1007" spans="1:1" ht="12.75" x14ac:dyDescent="0.2">
      <c r="A1007" s="4"/>
    </row>
    <row r="1008" spans="1:1" ht="12.75" x14ac:dyDescent="0.2">
      <c r="A1008" s="4"/>
    </row>
    <row r="1009" spans="1:1" ht="12.75" x14ac:dyDescent="0.2">
      <c r="A1009" s="4"/>
    </row>
    <row r="1010" spans="1:1" ht="12.75" x14ac:dyDescent="0.2">
      <c r="A1010" s="4"/>
    </row>
    <row r="1011" spans="1:1" ht="12.75" x14ac:dyDescent="0.2">
      <c r="A1011" s="4"/>
    </row>
    <row r="1012" spans="1:1" ht="12.75" x14ac:dyDescent="0.2">
      <c r="A1012" s="4"/>
    </row>
    <row r="1013" spans="1:1" ht="12.75" x14ac:dyDescent="0.2">
      <c r="A1013" s="4"/>
    </row>
    <row r="1014" spans="1:1" ht="12.75" x14ac:dyDescent="0.2">
      <c r="A1014" s="4"/>
    </row>
    <row r="1015" spans="1:1" ht="12.75" x14ac:dyDescent="0.2">
      <c r="A1015" s="4"/>
    </row>
    <row r="1016" spans="1:1" ht="12.75" x14ac:dyDescent="0.2">
      <c r="A1016" s="4"/>
    </row>
    <row r="1017" spans="1:1" ht="12.75" x14ac:dyDescent="0.2">
      <c r="A1017" s="4"/>
    </row>
    <row r="1018" spans="1:1" ht="12.75" x14ac:dyDescent="0.2">
      <c r="A1018" s="4"/>
    </row>
    <row r="1019" spans="1:1" ht="12.75" x14ac:dyDescent="0.2">
      <c r="A1019" s="4"/>
    </row>
    <row r="1020" spans="1:1" ht="12.75" x14ac:dyDescent="0.2">
      <c r="A1020" s="4"/>
    </row>
    <row r="1021" spans="1:1" ht="12.75" x14ac:dyDescent="0.2">
      <c r="A1021" s="4"/>
    </row>
    <row r="1022" spans="1:1" ht="12.75" x14ac:dyDescent="0.2">
      <c r="A1022" s="4"/>
    </row>
    <row r="1023" spans="1:1" ht="12.75" x14ac:dyDescent="0.2">
      <c r="A1023" s="4"/>
    </row>
    <row r="1024" spans="1:1" ht="12.75" x14ac:dyDescent="0.2">
      <c r="A1024" s="4"/>
    </row>
    <row r="1025" spans="1:1" ht="12.75" x14ac:dyDescent="0.2">
      <c r="A1025" s="4"/>
    </row>
    <row r="1026" spans="1:1" ht="12.75" x14ac:dyDescent="0.2">
      <c r="A1026" s="4"/>
    </row>
    <row r="1027" spans="1:1" ht="12.75" x14ac:dyDescent="0.2">
      <c r="A1027" s="4"/>
    </row>
    <row r="1028" spans="1:1" ht="12.75" x14ac:dyDescent="0.2">
      <c r="A1028" s="4"/>
    </row>
    <row r="1029" spans="1:1" ht="12.75" x14ac:dyDescent="0.2">
      <c r="A1029" s="4"/>
    </row>
    <row r="1030" spans="1:1" ht="12.75" x14ac:dyDescent="0.2">
      <c r="A1030" s="4"/>
    </row>
    <row r="1031" spans="1:1" ht="12.75" x14ac:dyDescent="0.2">
      <c r="A1031" s="4"/>
    </row>
    <row r="1032" spans="1:1" ht="12.75" x14ac:dyDescent="0.2">
      <c r="A1032" s="4"/>
    </row>
    <row r="1033" spans="1:1" ht="12.75" x14ac:dyDescent="0.2">
      <c r="A1033" s="4"/>
    </row>
    <row r="1034" spans="1:1" ht="12.75" x14ac:dyDescent="0.2">
      <c r="A1034" s="4"/>
    </row>
    <row r="1035" spans="1:1" ht="12.75" x14ac:dyDescent="0.2">
      <c r="A1035" s="4"/>
    </row>
    <row r="1036" spans="1:1" ht="12.75" x14ac:dyDescent="0.2">
      <c r="A1036" s="4"/>
    </row>
    <row r="1037" spans="1:1" ht="12.75" x14ac:dyDescent="0.2">
      <c r="A1037" s="4"/>
    </row>
    <row r="1038" spans="1:1" ht="12.75" x14ac:dyDescent="0.2">
      <c r="A1038" s="4"/>
    </row>
    <row r="1039" spans="1:1" ht="12.75" x14ac:dyDescent="0.2">
      <c r="A1039" s="4"/>
    </row>
    <row r="1040" spans="1:1" ht="12.75" x14ac:dyDescent="0.2">
      <c r="A1040" s="4"/>
    </row>
    <row r="1041" spans="1:1" ht="12.75" x14ac:dyDescent="0.2">
      <c r="A1041" s="4"/>
    </row>
    <row r="1042" spans="1:1" ht="12.75" x14ac:dyDescent="0.2">
      <c r="A1042" s="4"/>
    </row>
    <row r="1043" spans="1:1" ht="12.75" x14ac:dyDescent="0.2">
      <c r="A1043" s="4"/>
    </row>
    <row r="1044" spans="1:1" ht="12.75" x14ac:dyDescent="0.2">
      <c r="A1044" s="4"/>
    </row>
    <row r="1045" spans="1:1" ht="12.75" x14ac:dyDescent="0.2">
      <c r="A1045" s="4"/>
    </row>
    <row r="1046" spans="1:1" ht="12.75" x14ac:dyDescent="0.2">
      <c r="A1046" s="4"/>
    </row>
    <row r="1047" spans="1:1" ht="12.75" x14ac:dyDescent="0.2">
      <c r="A1047" s="4"/>
    </row>
    <row r="1048" spans="1:1" ht="12.75" x14ac:dyDescent="0.2">
      <c r="A1048" s="4"/>
    </row>
    <row r="1049" spans="1:1" ht="12.75" x14ac:dyDescent="0.2">
      <c r="A1049" s="4"/>
    </row>
    <row r="1050" spans="1:1" ht="12.75" x14ac:dyDescent="0.2">
      <c r="A1050" s="4"/>
    </row>
    <row r="1051" spans="1:1" ht="12.75" x14ac:dyDescent="0.2">
      <c r="A1051" s="4"/>
    </row>
    <row r="1052" spans="1:1" ht="12.75" x14ac:dyDescent="0.2">
      <c r="A1052" s="4"/>
    </row>
    <row r="1053" spans="1:1" ht="12.75" x14ac:dyDescent="0.2">
      <c r="A1053" s="4"/>
    </row>
    <row r="1054" spans="1:1" ht="12.75" x14ac:dyDescent="0.2">
      <c r="A1054" s="4"/>
    </row>
    <row r="1055" spans="1:1" ht="12.75" x14ac:dyDescent="0.2">
      <c r="A1055" s="4"/>
    </row>
    <row r="1056" spans="1:1" ht="12.75" x14ac:dyDescent="0.2">
      <c r="A1056" s="4"/>
    </row>
    <row r="1057" spans="1:1" ht="12.75" x14ac:dyDescent="0.2">
      <c r="A1057" s="4"/>
    </row>
    <row r="1058" spans="1:1" ht="12.75" x14ac:dyDescent="0.2">
      <c r="A1058" s="4"/>
    </row>
    <row r="1059" spans="1:1" ht="12.75" x14ac:dyDescent="0.2">
      <c r="A1059" s="4"/>
    </row>
    <row r="1060" spans="1:1" ht="12.75" x14ac:dyDescent="0.2">
      <c r="A1060" s="4"/>
    </row>
    <row r="1061" spans="1:1" ht="12.75" x14ac:dyDescent="0.2">
      <c r="A1061" s="4"/>
    </row>
    <row r="1062" spans="1:1" ht="12.75" x14ac:dyDescent="0.2">
      <c r="A1062" s="4"/>
    </row>
    <row r="1063" spans="1:1" ht="12.75" x14ac:dyDescent="0.2">
      <c r="A1063" s="4"/>
    </row>
    <row r="1064" spans="1:1" ht="12.75" x14ac:dyDescent="0.2">
      <c r="A1064" s="4"/>
    </row>
    <row r="1065" spans="1:1" ht="12.75" x14ac:dyDescent="0.2">
      <c r="A1065" s="4"/>
    </row>
    <row r="1066" spans="1:1" ht="12.75" x14ac:dyDescent="0.2">
      <c r="A1066" s="4"/>
    </row>
    <row r="1067" spans="1:1" ht="12.75" x14ac:dyDescent="0.2">
      <c r="A1067" s="4"/>
    </row>
    <row r="1068" spans="1:1" ht="12.75" x14ac:dyDescent="0.2">
      <c r="A1068" s="4"/>
    </row>
    <row r="1069" spans="1:1" ht="12.75" x14ac:dyDescent="0.2">
      <c r="A1069" s="4"/>
    </row>
    <row r="1070" spans="1:1" ht="12.75" x14ac:dyDescent="0.2">
      <c r="A1070" s="4"/>
    </row>
    <row r="1071" spans="1:1" ht="12.75" x14ac:dyDescent="0.2">
      <c r="A1071" s="4"/>
    </row>
    <row r="1072" spans="1:1" ht="12.75" x14ac:dyDescent="0.2">
      <c r="A1072" s="4"/>
    </row>
    <row r="1073" spans="1:1" ht="12.75" x14ac:dyDescent="0.2">
      <c r="A1073" s="4"/>
    </row>
    <row r="1074" spans="1:1" ht="12.75" x14ac:dyDescent="0.2">
      <c r="A1074" s="4"/>
    </row>
    <row r="1075" spans="1:1" ht="12.75" x14ac:dyDescent="0.2">
      <c r="A1075" s="4"/>
    </row>
    <row r="1076" spans="1:1" ht="12.75" x14ac:dyDescent="0.2">
      <c r="A1076" s="4"/>
    </row>
    <row r="1077" spans="1:1" ht="12.75" x14ac:dyDescent="0.2">
      <c r="A1077" s="4"/>
    </row>
    <row r="1078" spans="1:1" ht="12.75" x14ac:dyDescent="0.2">
      <c r="A1078" s="4"/>
    </row>
    <row r="1079" spans="1:1" ht="12.75" x14ac:dyDescent="0.2">
      <c r="A1079" s="4"/>
    </row>
    <row r="1080" spans="1:1" ht="12.75" x14ac:dyDescent="0.2">
      <c r="A1080" s="4"/>
    </row>
    <row r="1081" spans="1:1" ht="12.75" x14ac:dyDescent="0.2">
      <c r="A1081" s="4"/>
    </row>
    <row r="1082" spans="1:1" ht="12.75" x14ac:dyDescent="0.2">
      <c r="A1082" s="4"/>
    </row>
    <row r="1083" spans="1:1" ht="12.75" x14ac:dyDescent="0.2">
      <c r="A1083" s="4"/>
    </row>
    <row r="1084" spans="1:1" ht="12.75" x14ac:dyDescent="0.2">
      <c r="A1084" s="4"/>
    </row>
    <row r="1085" spans="1:1" ht="12.75" x14ac:dyDescent="0.2">
      <c r="A1085" s="4"/>
    </row>
    <row r="1086" spans="1:1" ht="12.75" x14ac:dyDescent="0.2">
      <c r="A1086" s="4"/>
    </row>
    <row r="1087" spans="1:1" ht="12.75" x14ac:dyDescent="0.2">
      <c r="A1087" s="4"/>
    </row>
    <row r="1088" spans="1:1" ht="12.75" x14ac:dyDescent="0.2">
      <c r="A1088" s="4"/>
    </row>
    <row r="1089" spans="1:1" ht="12.75" x14ac:dyDescent="0.2">
      <c r="A1089" s="4"/>
    </row>
    <row r="1090" spans="1:1" ht="12.75" x14ac:dyDescent="0.2">
      <c r="A1090" s="4"/>
    </row>
    <row r="1091" spans="1:1" ht="12.75" x14ac:dyDescent="0.2">
      <c r="A1091" s="4"/>
    </row>
    <row r="1092" spans="1:1" ht="12.75" x14ac:dyDescent="0.2">
      <c r="A1092" s="4"/>
    </row>
    <row r="1093" spans="1:1" ht="12.75" x14ac:dyDescent="0.2">
      <c r="A1093" s="4"/>
    </row>
    <row r="1094" spans="1:1" ht="12.75" x14ac:dyDescent="0.2">
      <c r="A1094" s="4"/>
    </row>
    <row r="1095" spans="1:1" ht="12.75" x14ac:dyDescent="0.2">
      <c r="A1095" s="4"/>
    </row>
    <row r="1096" spans="1:1" ht="12.75" x14ac:dyDescent="0.2">
      <c r="A1096" s="4"/>
    </row>
    <row r="1097" spans="1:1" ht="12.75" x14ac:dyDescent="0.2">
      <c r="A1097" s="4"/>
    </row>
    <row r="1098" spans="1:1" ht="12.75" x14ac:dyDescent="0.2">
      <c r="A1098" s="4"/>
    </row>
    <row r="1099" spans="1:1" ht="12.75" x14ac:dyDescent="0.2">
      <c r="A1099" s="4"/>
    </row>
    <row r="1100" spans="1:1" ht="12.75" x14ac:dyDescent="0.2">
      <c r="A1100" s="4"/>
    </row>
    <row r="1101" spans="1:1" ht="12.75" x14ac:dyDescent="0.2">
      <c r="A1101" s="4"/>
    </row>
    <row r="1102" spans="1:1" ht="12.75" x14ac:dyDescent="0.2">
      <c r="A1102" s="4"/>
    </row>
    <row r="1103" spans="1:1" ht="12.75" x14ac:dyDescent="0.2">
      <c r="A1103" s="4"/>
    </row>
    <row r="1104" spans="1:1" ht="12.75" x14ac:dyDescent="0.2">
      <c r="A1104" s="4"/>
    </row>
    <row r="1105" spans="1:1" ht="12.75" x14ac:dyDescent="0.2">
      <c r="A1105" s="4"/>
    </row>
    <row r="1106" spans="1:1" ht="12.75" x14ac:dyDescent="0.2">
      <c r="A1106" s="4"/>
    </row>
    <row r="1107" spans="1:1" ht="12.75" x14ac:dyDescent="0.2">
      <c r="A1107" s="4"/>
    </row>
    <row r="1108" spans="1:1" ht="12.75" x14ac:dyDescent="0.2">
      <c r="A1108" s="4"/>
    </row>
    <row r="1109" spans="1:1" ht="12.75" x14ac:dyDescent="0.2">
      <c r="A1109" s="4"/>
    </row>
    <row r="1110" spans="1:1" ht="12.75" x14ac:dyDescent="0.2">
      <c r="A1110" s="4"/>
    </row>
    <row r="1111" spans="1:1" ht="12.75" x14ac:dyDescent="0.2">
      <c r="A1111" s="4"/>
    </row>
    <row r="1112" spans="1:1" ht="12.75" x14ac:dyDescent="0.2">
      <c r="A1112" s="4"/>
    </row>
    <row r="1113" spans="1:1" ht="12.75" x14ac:dyDescent="0.2">
      <c r="A1113" s="4"/>
    </row>
    <row r="1114" spans="1:1" ht="12.75" x14ac:dyDescent="0.2">
      <c r="A1114" s="4"/>
    </row>
    <row r="1115" spans="1:1" ht="12.75" x14ac:dyDescent="0.2">
      <c r="A1115" s="4"/>
    </row>
    <row r="1116" spans="1:1" ht="12.75" x14ac:dyDescent="0.2">
      <c r="A1116" s="4"/>
    </row>
    <row r="1117" spans="1:1" ht="12.75" x14ac:dyDescent="0.2">
      <c r="A1117" s="4"/>
    </row>
    <row r="1118" spans="1:1" ht="12.75" x14ac:dyDescent="0.2">
      <c r="A1118" s="4"/>
    </row>
    <row r="1119" spans="1:1" ht="12.75" x14ac:dyDescent="0.2">
      <c r="A1119" s="4"/>
    </row>
    <row r="1120" spans="1:1" ht="12.75" x14ac:dyDescent="0.2">
      <c r="A1120" s="4"/>
    </row>
    <row r="1121" spans="1:1" ht="12.75" x14ac:dyDescent="0.2">
      <c r="A1121" s="4"/>
    </row>
    <row r="1122" spans="1:1" ht="12.75" x14ac:dyDescent="0.2">
      <c r="A1122" s="4"/>
    </row>
    <row r="1123" spans="1:1" ht="12.75" x14ac:dyDescent="0.2">
      <c r="A1123" s="4"/>
    </row>
    <row r="1124" spans="1:1" ht="12.75" x14ac:dyDescent="0.2">
      <c r="A1124" s="4"/>
    </row>
    <row r="1125" spans="1:1" ht="12.75" x14ac:dyDescent="0.2">
      <c r="A1125" s="4"/>
    </row>
    <row r="1126" spans="1:1" ht="12.75" x14ac:dyDescent="0.2">
      <c r="A1126" s="4"/>
    </row>
    <row r="1127" spans="1:1" ht="12.75" x14ac:dyDescent="0.2">
      <c r="A1127" s="4"/>
    </row>
    <row r="1128" spans="1:1" ht="12.75" x14ac:dyDescent="0.2">
      <c r="A1128" s="4"/>
    </row>
    <row r="1129" spans="1:1" ht="12.75" x14ac:dyDescent="0.2">
      <c r="A1129" s="4"/>
    </row>
    <row r="1130" spans="1:1" ht="12.75" x14ac:dyDescent="0.2">
      <c r="A1130" s="4"/>
    </row>
    <row r="1131" spans="1:1" ht="12.75" x14ac:dyDescent="0.2">
      <c r="A1131" s="4"/>
    </row>
    <row r="1132" spans="1:1" ht="12.75" x14ac:dyDescent="0.2">
      <c r="A1132" s="4"/>
    </row>
    <row r="1133" spans="1:1" ht="12.75" x14ac:dyDescent="0.2">
      <c r="A1133" s="4"/>
    </row>
    <row r="1134" spans="1:1" ht="12.75" x14ac:dyDescent="0.2">
      <c r="A1134" s="4"/>
    </row>
    <row r="1135" spans="1:1" ht="12.75" x14ac:dyDescent="0.2">
      <c r="A1135" s="4"/>
    </row>
  </sheetData>
  <mergeCells count="3">
    <mergeCell ref="A1:G1"/>
    <mergeCell ref="A2:G2"/>
    <mergeCell ref="A3:G3"/>
  </mergeCells>
  <printOptions horizontalCentered="1" gridLines="1"/>
  <pageMargins left="0.7" right="0.7" top="0.75" bottom="0.75" header="0" footer="0"/>
  <pageSetup scale="78" fitToHeight="0" pageOrder="overThenDown" orientation="portrait" cellComments="atEnd" horizontalDpi="4294967293" r:id="rId1"/>
  <rowBreaks count="1" manualBreakCount="1">
    <brk id="1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Feuille 1</vt:lpstr>
      <vt:lpstr>'Feuille 1'!Zone_d_impression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</dc:creator>
  <cp:lastModifiedBy>Michele</cp:lastModifiedBy>
  <cp:lastPrinted>2022-10-06T23:28:38Z</cp:lastPrinted>
  <dcterms:created xsi:type="dcterms:W3CDTF">2022-10-06T21:59:55Z</dcterms:created>
  <dcterms:modified xsi:type="dcterms:W3CDTF">2022-11-25T00:41:45Z</dcterms:modified>
</cp:coreProperties>
</file>