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lan" sheetId="1" r:id="rId4"/>
    <sheet state="visible" name="État des résultats" sheetId="2" r:id="rId5"/>
    <sheet state="visible" name="Petite caisse" sheetId="3" r:id="rId6"/>
    <sheet state="visible" name="Notes" sheetId="4" r:id="rId7"/>
  </sheets>
  <definedNames/>
  <calcPr/>
</workbook>
</file>

<file path=xl/sharedStrings.xml><?xml version="1.0" encoding="utf-8"?>
<sst xmlns="http://schemas.openxmlformats.org/spreadsheetml/2006/main" count="66" uniqueCount="63">
  <si>
    <t xml:space="preserve">Bilan financier </t>
  </si>
  <si>
    <t>Au 31 octobre 2024</t>
  </si>
  <si>
    <t>Actif</t>
  </si>
  <si>
    <t>En caisse</t>
  </si>
  <si>
    <t>Petite caisse</t>
  </si>
  <si>
    <t>Placement</t>
  </si>
  <si>
    <t>Fonds non déposés</t>
  </si>
  <si>
    <t>tirage/moitié-moitié</t>
  </si>
  <si>
    <t>HReg Gala</t>
  </si>
  <si>
    <t>Actifs à court terme</t>
  </si>
  <si>
    <t>Actifs à long terme</t>
  </si>
  <si>
    <t>Box temporaire</t>
  </si>
  <si>
    <t>Carré de dressage</t>
  </si>
  <si>
    <t>Saut</t>
  </si>
  <si>
    <t>TOTAL des actifs</t>
  </si>
  <si>
    <t>Passif</t>
  </si>
  <si>
    <t>Comptes à payer</t>
  </si>
  <si>
    <t>concour itinérant</t>
  </si>
  <si>
    <t>Gala</t>
  </si>
  <si>
    <t>Facture MMS Laser (app)</t>
  </si>
  <si>
    <t>TOTAL des passifs</t>
  </si>
  <si>
    <t>Avoir de L'association</t>
  </si>
  <si>
    <t>État des résultats</t>
  </si>
  <si>
    <t>Du 1er novembre 2023 au 31 octobre 2024</t>
  </si>
  <si>
    <t>2022-2023</t>
  </si>
  <si>
    <t>2023-2024</t>
  </si>
  <si>
    <t>Revenus</t>
  </si>
  <si>
    <t>Adhésion</t>
  </si>
  <si>
    <t>Commandite</t>
  </si>
  <si>
    <t>Commandite a recevoir</t>
  </si>
  <si>
    <t>Itinérant</t>
  </si>
  <si>
    <t>Vêtements</t>
  </si>
  <si>
    <t>Caballista</t>
  </si>
  <si>
    <t>Subvention</t>
  </si>
  <si>
    <t>Gala a recevoir HReg</t>
  </si>
  <si>
    <t xml:space="preserve">Gala </t>
  </si>
  <si>
    <t>Autres</t>
  </si>
  <si>
    <t>Ecart</t>
  </si>
  <si>
    <t>TOTAL revenus</t>
  </si>
  <si>
    <t>Dépenses</t>
  </si>
  <si>
    <t>Site Internet</t>
  </si>
  <si>
    <t>Frais bancaires</t>
  </si>
  <si>
    <t>URLS/registraire</t>
  </si>
  <si>
    <t>Frais assemblée Générale</t>
  </si>
  <si>
    <t>Frais de formation</t>
  </si>
  <si>
    <t>Carnet cavalier</t>
  </si>
  <si>
    <t>Gala 2023</t>
  </si>
  <si>
    <t>Box et carré de dressage</t>
  </si>
  <si>
    <t>Achat matériel</t>
  </si>
  <si>
    <t>TOTAL dépenses</t>
  </si>
  <si>
    <t>Surplus (déficit)</t>
  </si>
  <si>
    <t>Petite caisse 2023-2024</t>
  </si>
  <si>
    <t>Date</t>
  </si>
  <si>
    <t>Objet</t>
  </si>
  <si>
    <t>Catégorie</t>
  </si>
  <si>
    <t>Versé</t>
  </si>
  <si>
    <t>Reçu</t>
  </si>
  <si>
    <t>Solde</t>
  </si>
  <si>
    <t>CAFÉ MUFFINS POUR A.G.A.</t>
  </si>
  <si>
    <t>sacs cadeaux souper concour</t>
  </si>
  <si>
    <t>repas paye a la porte</t>
  </si>
  <si>
    <t>carte cadeau</t>
  </si>
  <si>
    <t>Notes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</si>
</sst>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#,##0.00\ [$$-C0C]"/>
    <numFmt numFmtId="165" formatCode="_ * #,##0.00_)\ &quot;$&quot;_ ;_ * \(#,##0.00\)\ &quot;$&quot;_ ;_ * &quot;-&quot;??_)\ &quot;$&quot;_ ;_ @_ "/>
    <numFmt numFmtId="166" formatCode="d mmmm"/>
  </numFmts>
  <fonts count="17">
    <font>
      <sz val="10.0"/>
      <color rgb="FF000000"/>
      <name val="Arial"/>
      <scheme val="minor"/>
    </font>
    <font>
      <b/>
      <sz val="18.0"/>
      <color theme="1"/>
      <name val="Arial"/>
    </font>
    <font>
      <b/>
      <sz val="18.0"/>
      <color theme="1"/>
      <name val="&quot;Helvetica Neue&quot;"/>
    </font>
    <font>
      <sz val="18.0"/>
      <color theme="1"/>
      <name val="Arial"/>
    </font>
    <font>
      <sz val="18.0"/>
      <color theme="1"/>
      <name val="Arial Narrow"/>
    </font>
    <font>
      <sz val="18.0"/>
      <color theme="1"/>
      <name val="Arial"/>
      <scheme val="minor"/>
    </font>
    <font>
      <sz val="11.0"/>
      <color theme="1"/>
      <name val="Arial"/>
      <scheme val="minor"/>
    </font>
    <font>
      <b/>
      <sz val="14.0"/>
      <color theme="1"/>
      <name val="Arial"/>
      <scheme val="minor"/>
    </font>
    <font>
      <sz val="14.0"/>
      <color theme="1"/>
      <name val="Arial"/>
      <scheme val="minor"/>
    </font>
    <font>
      <color theme="1"/>
      <name val="Arial"/>
      <scheme val="minor"/>
    </font>
    <font>
      <color theme="1"/>
      <name val="Arial"/>
    </font>
    <font>
      <sz val="14.0"/>
      <color theme="1"/>
      <name val="Arial"/>
    </font>
    <font>
      <b/>
      <sz val="18.0"/>
      <color theme="1"/>
      <name val="Calibri"/>
    </font>
    <font>
      <sz val="11.0"/>
      <color theme="1"/>
      <name val="Calibri"/>
    </font>
    <font>
      <strike/>
      <color theme="1"/>
      <name val="Arial"/>
      <scheme val="minor"/>
    </font>
    <font>
      <sz val="14.0"/>
      <color theme="1"/>
      <name val="Calibri"/>
    </font>
    <font>
      <sz val="12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7CAAC"/>
        <bgColor rgb="FFF7CAAC"/>
      </patternFill>
    </fill>
  </fills>
  <borders count="9">
    <border/>
    <border>
      <top style="thin">
        <color rgb="FF000000"/>
      </top>
      <bottom style="thin">
        <color rgb="FF000000"/>
      </bottom>
    </border>
    <border>
      <top style="thin">
        <color rgb="FF000000"/>
      </top>
      <bottom style="double">
        <color rgb="FF000000"/>
      </bottom>
    </border>
    <border>
      <left/>
      <right style="hair">
        <color rgb="FF000000"/>
      </right>
      <top/>
      <bottom style="hair">
        <color rgb="FF000000"/>
      </bottom>
    </border>
    <border>
      <left style="hair">
        <color rgb="FF000000"/>
      </left>
      <right style="hair">
        <color rgb="FF000000"/>
      </right>
      <top/>
      <bottom style="hair">
        <color rgb="FF000000"/>
      </bottom>
    </border>
    <border>
      <left style="hair">
        <color rgb="FF000000"/>
      </left>
      <right/>
      <top/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0" fillId="2" fontId="1" numFmtId="49" xfId="0" applyAlignment="1" applyFill="1" applyFont="1" applyNumberFormat="1">
      <alignment horizontal="center" vertical="bottom"/>
    </xf>
    <xf borderId="0" fillId="0" fontId="2" numFmtId="0" xfId="0" applyAlignment="1" applyFont="1">
      <alignment horizontal="center" readingOrder="0" vertical="bottom"/>
    </xf>
    <xf borderId="0" fillId="0" fontId="3" numFmtId="0" xfId="0" applyAlignment="1" applyFont="1">
      <alignment vertical="bottom"/>
    </xf>
    <xf borderId="0" fillId="2" fontId="1" numFmtId="49" xfId="0" applyAlignment="1" applyFont="1" applyNumberFormat="1">
      <alignment readingOrder="0" vertical="bottom"/>
    </xf>
    <xf borderId="0" fillId="0" fontId="4" numFmtId="3" xfId="0" applyAlignment="1" applyFont="1" applyNumberFormat="1">
      <alignment horizontal="center" readingOrder="0" vertical="bottom"/>
    </xf>
    <xf borderId="0" fillId="2" fontId="3" numFmtId="49" xfId="0" applyAlignment="1" applyFont="1" applyNumberFormat="1">
      <alignment vertical="bottom"/>
    </xf>
    <xf borderId="0" fillId="0" fontId="3" numFmtId="0" xfId="0" applyAlignment="1" applyFont="1">
      <alignment readingOrder="0" shrinkToFit="0" vertical="bottom" wrapText="0"/>
    </xf>
    <xf borderId="0" fillId="0" fontId="3" numFmtId="164" xfId="0" applyAlignment="1" applyFont="1" applyNumberFormat="1">
      <alignment readingOrder="0" vertical="bottom"/>
    </xf>
    <xf borderId="0" fillId="0" fontId="3" numFmtId="0" xfId="0" applyAlignment="1" applyFont="1">
      <alignment readingOrder="0" vertical="bottom"/>
    </xf>
    <xf borderId="0" fillId="0" fontId="1" numFmtId="0" xfId="0" applyAlignment="1" applyFont="1">
      <alignment readingOrder="0" vertical="bottom"/>
    </xf>
    <xf borderId="0" fillId="0" fontId="1" numFmtId="0" xfId="0" applyAlignment="1" applyFont="1">
      <alignment vertical="bottom"/>
    </xf>
    <xf borderId="1" fillId="0" fontId="1" numFmtId="164" xfId="0" applyAlignment="1" applyBorder="1" applyFont="1" applyNumberFormat="1">
      <alignment vertical="bottom"/>
    </xf>
    <xf borderId="0" fillId="0" fontId="3" numFmtId="0" xfId="0" applyAlignment="1" applyFont="1">
      <alignment shrinkToFit="0" vertical="bottom" wrapText="0"/>
    </xf>
    <xf borderId="0" fillId="0" fontId="3" numFmtId="164" xfId="0" applyAlignment="1" applyFont="1" applyNumberFormat="1">
      <alignment horizontal="right" readingOrder="0" vertical="bottom"/>
    </xf>
    <xf borderId="0" fillId="2" fontId="3" numFmtId="49" xfId="0" applyAlignment="1" applyFont="1" applyNumberFormat="1">
      <alignment shrinkToFit="0" vertical="bottom" wrapText="0"/>
    </xf>
    <xf borderId="0" fillId="0" fontId="5" numFmtId="0" xfId="0" applyFont="1"/>
    <xf borderId="2" fillId="0" fontId="1" numFmtId="164" xfId="0" applyBorder="1" applyFont="1" applyNumberFormat="1"/>
    <xf borderId="0" fillId="0" fontId="6" numFmtId="0" xfId="0" applyFont="1"/>
    <xf borderId="0" fillId="0" fontId="7" numFmtId="0" xfId="0" applyAlignment="1" applyFont="1">
      <alignment readingOrder="0"/>
    </xf>
    <xf borderId="0" fillId="0" fontId="8" numFmtId="0" xfId="0" applyFont="1"/>
    <xf borderId="0" fillId="0" fontId="9" numFmtId="164" xfId="0" applyAlignment="1" applyFont="1" applyNumberFormat="1">
      <alignment readingOrder="0"/>
    </xf>
    <xf borderId="0" fillId="0" fontId="8" numFmtId="0" xfId="0" applyAlignment="1" applyFont="1">
      <alignment readingOrder="0"/>
    </xf>
    <xf borderId="0" fillId="0" fontId="8" numFmtId="164" xfId="0" applyAlignment="1" applyFont="1" applyNumberFormat="1">
      <alignment readingOrder="0"/>
    </xf>
    <xf borderId="0" fillId="3" fontId="10" numFmtId="49" xfId="0" applyAlignment="1" applyFill="1" applyFont="1" applyNumberFormat="1">
      <alignment readingOrder="0" vertical="bottom"/>
    </xf>
    <xf borderId="0" fillId="2" fontId="10" numFmtId="49" xfId="0" applyAlignment="1" applyFont="1" applyNumberFormat="1">
      <alignment readingOrder="0" vertical="bottom"/>
    </xf>
    <xf borderId="0" fillId="2" fontId="10" numFmtId="0" xfId="0" applyAlignment="1" applyFont="1">
      <alignment vertical="bottom"/>
    </xf>
    <xf borderId="0" fillId="0" fontId="8" numFmtId="164" xfId="0" applyAlignment="1" applyFont="1" applyNumberFormat="1">
      <alignment readingOrder="0" shrinkToFit="0" wrapText="1"/>
    </xf>
    <xf borderId="1" fillId="0" fontId="8" numFmtId="164" xfId="0" applyBorder="1" applyFont="1" applyNumberFormat="1"/>
    <xf borderId="0" fillId="0" fontId="11" numFmtId="0" xfId="0" applyFont="1"/>
    <xf borderId="0" fillId="0" fontId="11" numFmtId="0" xfId="0" applyAlignment="1" applyFont="1">
      <alignment readingOrder="0"/>
    </xf>
    <xf borderId="1" fillId="0" fontId="8" numFmtId="0" xfId="0" applyBorder="1" applyFont="1"/>
    <xf borderId="0" fillId="0" fontId="9" numFmtId="164" xfId="0" applyFont="1" applyNumberFormat="1"/>
    <xf borderId="0" fillId="0" fontId="12" numFmtId="0" xfId="0" applyAlignment="1" applyFont="1">
      <alignment horizontal="center" readingOrder="0" vertical="bottom"/>
    </xf>
    <xf borderId="0" fillId="0" fontId="13" numFmtId="0" xfId="0" applyAlignment="1" applyFont="1">
      <alignment vertical="bottom"/>
    </xf>
    <xf borderId="0" fillId="0" fontId="14" numFmtId="0" xfId="0" applyFont="1"/>
    <xf borderId="3" fillId="4" fontId="15" numFmtId="16" xfId="0" applyAlignment="1" applyBorder="1" applyFill="1" applyFont="1" applyNumberFormat="1">
      <alignment vertical="top"/>
    </xf>
    <xf borderId="4" fillId="4" fontId="15" numFmtId="0" xfId="0" applyAlignment="1" applyBorder="1" applyFont="1">
      <alignment vertical="bottom"/>
    </xf>
    <xf borderId="4" fillId="4" fontId="15" numFmtId="165" xfId="0" applyAlignment="1" applyBorder="1" applyFont="1" applyNumberFormat="1">
      <alignment vertical="bottom"/>
    </xf>
    <xf borderId="5" fillId="4" fontId="15" numFmtId="0" xfId="0" applyAlignment="1" applyBorder="1" applyFont="1">
      <alignment vertical="bottom"/>
    </xf>
    <xf borderId="6" fillId="0" fontId="16" numFmtId="16" xfId="0" applyAlignment="1" applyBorder="1" applyFont="1" applyNumberFormat="1">
      <alignment vertical="top"/>
    </xf>
    <xf borderId="7" fillId="0" fontId="13" numFmtId="0" xfId="0" applyAlignment="1" applyBorder="1" applyFont="1">
      <alignment vertical="bottom"/>
    </xf>
    <xf borderId="7" fillId="0" fontId="13" numFmtId="165" xfId="0" applyAlignment="1" applyBorder="1" applyFont="1" applyNumberFormat="1">
      <alignment vertical="bottom"/>
    </xf>
    <xf borderId="8" fillId="0" fontId="16" numFmtId="165" xfId="0" applyAlignment="1" applyBorder="1" applyFont="1" applyNumberFormat="1">
      <alignment horizontal="right" vertical="bottom"/>
    </xf>
    <xf borderId="7" fillId="0" fontId="16" numFmtId="0" xfId="0" applyAlignment="1" applyBorder="1" applyFont="1">
      <alignment vertical="bottom"/>
    </xf>
    <xf borderId="7" fillId="0" fontId="16" numFmtId="165" xfId="0" applyAlignment="1" applyBorder="1" applyFont="1" applyNumberFormat="1">
      <alignment horizontal="right" vertical="bottom"/>
    </xf>
    <xf borderId="6" fillId="0" fontId="16" numFmtId="166" xfId="0" applyAlignment="1" applyBorder="1" applyFont="1" applyNumberFormat="1">
      <alignment vertical="top"/>
    </xf>
    <xf borderId="7" fillId="0" fontId="16" numFmtId="0" xfId="0" applyAlignment="1" applyBorder="1" applyFont="1">
      <alignment readingOrder="0" vertical="bottom"/>
    </xf>
    <xf borderId="7" fillId="0" fontId="16" numFmtId="165" xfId="0" applyAlignment="1" applyBorder="1" applyFont="1" applyNumberFormat="1">
      <alignment vertical="bottom"/>
    </xf>
    <xf borderId="7" fillId="0" fontId="16" numFmtId="165" xfId="0" applyAlignment="1" applyBorder="1" applyFont="1" applyNumberFormat="1">
      <alignment horizontal="right" readingOrder="0" vertical="bottom"/>
    </xf>
    <xf borderId="0" fillId="0" fontId="9" numFmtId="164" xfId="0" applyAlignment="1" applyFont="1" applyNumberFormat="1">
      <alignment readingOrder="0" shrinkToFit="0" wrapText="1"/>
    </xf>
    <xf borderId="0" fillId="0" fontId="8" numFmtId="164" xfId="0" applyFont="1" applyNumberFormat="1"/>
    <xf borderId="0" fillId="0" fontId="6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7.63"/>
    <col customWidth="1" min="2" max="2" width="38.75"/>
    <col customWidth="1" min="3" max="3" width="34.88"/>
    <col customWidth="1" min="4" max="4" width="20.5"/>
  </cols>
  <sheetData>
    <row r="1">
      <c r="A1" s="1" t="s">
        <v>0</v>
      </c>
    </row>
    <row r="2">
      <c r="A2" s="2" t="s">
        <v>1</v>
      </c>
    </row>
    <row r="3">
      <c r="A3" s="3"/>
      <c r="B3" s="3"/>
      <c r="C3" s="3"/>
      <c r="D3" s="3"/>
    </row>
    <row r="4">
      <c r="A4" s="4" t="s">
        <v>2</v>
      </c>
      <c r="B4" s="3"/>
      <c r="C4" s="3"/>
      <c r="D4" s="5"/>
    </row>
    <row r="5">
      <c r="A5" s="6"/>
      <c r="B5" s="7" t="s">
        <v>3</v>
      </c>
      <c r="C5" s="3"/>
      <c r="D5" s="8">
        <v>10452.04</v>
      </c>
    </row>
    <row r="6">
      <c r="A6" s="6"/>
      <c r="B6" s="9" t="s">
        <v>4</v>
      </c>
      <c r="C6" s="3"/>
      <c r="D6" s="8">
        <v>211.27</v>
      </c>
    </row>
    <row r="7">
      <c r="A7" s="6"/>
      <c r="B7" s="9" t="s">
        <v>5</v>
      </c>
      <c r="C7" s="3"/>
      <c r="D7" s="8">
        <v>5000.0</v>
      </c>
    </row>
    <row r="8">
      <c r="A8" s="3"/>
      <c r="B8" s="9" t="s">
        <v>6</v>
      </c>
      <c r="C8" s="9" t="s">
        <v>7</v>
      </c>
      <c r="D8" s="8">
        <v>666.0</v>
      </c>
    </row>
    <row r="9">
      <c r="A9" s="6"/>
      <c r="B9" s="9"/>
      <c r="C9" s="9" t="s">
        <v>8</v>
      </c>
      <c r="D9" s="8">
        <v>5132.19</v>
      </c>
    </row>
    <row r="10" ht="23.25" customHeight="1">
      <c r="A10" s="6"/>
      <c r="B10" s="9" t="s">
        <v>9</v>
      </c>
      <c r="C10" s="3"/>
      <c r="D10" s="8">
        <v>1000.0</v>
      </c>
    </row>
    <row r="11">
      <c r="A11" s="6"/>
      <c r="B11" s="9" t="s">
        <v>10</v>
      </c>
      <c r="C11" s="9" t="s">
        <v>11</v>
      </c>
      <c r="D11" s="8">
        <f>150*30</f>
        <v>4500</v>
      </c>
    </row>
    <row r="12">
      <c r="A12" s="9"/>
      <c r="B12" s="9"/>
      <c r="C12" s="9" t="s">
        <v>12</v>
      </c>
      <c r="D12" s="8">
        <v>6000.0</v>
      </c>
    </row>
    <row r="13">
      <c r="A13" s="9"/>
      <c r="B13" s="9"/>
      <c r="C13" s="9" t="s">
        <v>13</v>
      </c>
      <c r="D13" s="8">
        <v>500.0</v>
      </c>
    </row>
    <row r="14">
      <c r="A14" s="9"/>
      <c r="B14" s="9"/>
      <c r="C14" s="9"/>
      <c r="D14" s="8"/>
    </row>
    <row r="15">
      <c r="A15" s="9"/>
      <c r="B15" s="10" t="s">
        <v>14</v>
      </c>
      <c r="C15" s="11"/>
      <c r="D15" s="12">
        <f>SUM(D5:D12)</f>
        <v>32961.5</v>
      </c>
    </row>
    <row r="16">
      <c r="A16" s="6"/>
      <c r="B16" s="13"/>
      <c r="C16" s="3"/>
      <c r="D16" s="3"/>
    </row>
    <row r="17">
      <c r="A17" s="4" t="s">
        <v>15</v>
      </c>
      <c r="B17" s="13"/>
      <c r="C17" s="3"/>
      <c r="D17" s="3"/>
    </row>
    <row r="18">
      <c r="A18" s="6"/>
      <c r="B18" s="7" t="s">
        <v>16</v>
      </c>
      <c r="C18" s="3"/>
      <c r="D18" s="14"/>
    </row>
    <row r="19">
      <c r="A19" s="6"/>
      <c r="B19" s="7"/>
      <c r="C19" s="9" t="s">
        <v>17</v>
      </c>
      <c r="D19" s="14">
        <v>335.2</v>
      </c>
    </row>
    <row r="20">
      <c r="A20" s="6"/>
      <c r="B20" s="3"/>
      <c r="C20" s="9" t="s">
        <v>18</v>
      </c>
      <c r="D20" s="14">
        <v>13265.94</v>
      </c>
    </row>
    <row r="21">
      <c r="A21" s="6"/>
      <c r="B21" s="10"/>
      <c r="C21" s="9" t="s">
        <v>19</v>
      </c>
      <c r="D21" s="14">
        <v>750.0</v>
      </c>
    </row>
    <row r="22">
      <c r="A22" s="6"/>
      <c r="B22" s="10" t="s">
        <v>20</v>
      </c>
      <c r="C22" s="10"/>
      <c r="D22" s="12">
        <f>SUM(D18:D21)</f>
        <v>14351.14</v>
      </c>
    </row>
    <row r="23">
      <c r="A23" s="15"/>
      <c r="B23" s="3"/>
      <c r="C23" s="3"/>
      <c r="D23" s="3"/>
    </row>
    <row r="24">
      <c r="A24" s="6"/>
      <c r="B24" s="3"/>
      <c r="C24" s="3"/>
      <c r="D24" s="3"/>
    </row>
    <row r="25">
      <c r="A25" s="4" t="s">
        <v>21</v>
      </c>
      <c r="B25" s="16"/>
      <c r="C25" s="16"/>
      <c r="D25" s="17">
        <f>D15-D22</f>
        <v>18610.36</v>
      </c>
    </row>
    <row r="26">
      <c r="B26" s="18"/>
      <c r="C26" s="18"/>
      <c r="D26" s="18"/>
    </row>
  </sheetData>
  <mergeCells count="2">
    <mergeCell ref="A1:D1"/>
    <mergeCell ref="A2:D2"/>
  </mergeCells>
  <printOptions gridLines="1" horizontalCentered="1"/>
  <pageMargins bottom="1.0" footer="0.0" header="0.0" left="1.0" right="1.0" top="1.0"/>
  <pageSetup fitToHeight="0" cellComments="atEnd" orientation="portrait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2.88"/>
    <col customWidth="1" min="2" max="2" width="20.25"/>
    <col customWidth="1" min="3" max="3" width="17.63"/>
  </cols>
  <sheetData>
    <row r="1">
      <c r="A1" s="19" t="s">
        <v>22</v>
      </c>
      <c r="B1" s="20"/>
    </row>
    <row r="2">
      <c r="A2" s="19" t="s">
        <v>23</v>
      </c>
      <c r="B2" s="20"/>
    </row>
    <row r="3">
      <c r="A3" s="20"/>
      <c r="B3" s="5" t="s">
        <v>24</v>
      </c>
      <c r="C3" s="5" t="s">
        <v>25</v>
      </c>
    </row>
    <row r="4">
      <c r="A4" s="19" t="s">
        <v>26</v>
      </c>
      <c r="B4" s="20"/>
      <c r="D4" s="21"/>
    </row>
    <row r="5">
      <c r="A5" s="22" t="s">
        <v>27</v>
      </c>
      <c r="B5" s="23">
        <v>3878.71</v>
      </c>
      <c r="C5" s="23">
        <v>3180.0</v>
      </c>
      <c r="I5" s="24"/>
      <c r="L5" s="25"/>
      <c r="M5" s="26"/>
    </row>
    <row r="6">
      <c r="A6" s="22" t="s">
        <v>28</v>
      </c>
      <c r="B6" s="27">
        <f>8200+50+50</f>
        <v>8300</v>
      </c>
      <c r="C6" s="23">
        <v>5350.0</v>
      </c>
    </row>
    <row r="7">
      <c r="A7" s="22" t="s">
        <v>29</v>
      </c>
      <c r="B7" s="23">
        <v>4000.0</v>
      </c>
      <c r="C7" s="23"/>
    </row>
    <row r="8">
      <c r="A8" s="22" t="s">
        <v>30</v>
      </c>
      <c r="B8" s="23">
        <f>11708.57+130</f>
        <v>11838.57</v>
      </c>
      <c r="C8" s="23">
        <v>15242.78</v>
      </c>
    </row>
    <row r="9">
      <c r="A9" s="22" t="s">
        <v>31</v>
      </c>
      <c r="B9" s="23">
        <f>130+40</f>
        <v>170</v>
      </c>
      <c r="C9" s="23">
        <v>0.0</v>
      </c>
    </row>
    <row r="10">
      <c r="A10" s="22" t="s">
        <v>32</v>
      </c>
      <c r="B10" s="23">
        <v>19989.65</v>
      </c>
      <c r="C10" s="23">
        <v>17240.1</v>
      </c>
    </row>
    <row r="11">
      <c r="A11" s="22" t="s">
        <v>33</v>
      </c>
      <c r="B11" s="23">
        <v>4500.0</v>
      </c>
      <c r="C11" s="23">
        <v>0.0</v>
      </c>
    </row>
    <row r="12">
      <c r="A12" s="22" t="s">
        <v>34</v>
      </c>
      <c r="B12" s="23">
        <v>4030.34</v>
      </c>
      <c r="C12" s="23">
        <v>5132.19</v>
      </c>
    </row>
    <row r="13">
      <c r="A13" s="22" t="s">
        <v>35</v>
      </c>
      <c r="B13" s="23">
        <f>535+385</f>
        <v>920</v>
      </c>
      <c r="C13" s="23">
        <v>666.0</v>
      </c>
    </row>
    <row r="14">
      <c r="A14" s="22" t="s">
        <v>36</v>
      </c>
      <c r="B14" s="23">
        <v>6.09</v>
      </c>
      <c r="C14" s="23">
        <v>110.0</v>
      </c>
    </row>
    <row r="15">
      <c r="A15" s="22" t="s">
        <v>37</v>
      </c>
      <c r="B15" s="23"/>
      <c r="C15" s="23"/>
    </row>
    <row r="16">
      <c r="A16" s="22"/>
      <c r="B16" s="20"/>
      <c r="C16" s="23"/>
    </row>
    <row r="17">
      <c r="A17" s="22" t="s">
        <v>38</v>
      </c>
      <c r="B17" s="28">
        <f t="shared" ref="B17:C17" si="1">SUM(B5:B14)</f>
        <v>57633.36</v>
      </c>
      <c r="C17" s="28">
        <f t="shared" si="1"/>
        <v>46921.07</v>
      </c>
    </row>
    <row r="18">
      <c r="A18" s="20"/>
      <c r="B18" s="20"/>
    </row>
    <row r="19">
      <c r="A19" s="19" t="s">
        <v>39</v>
      </c>
      <c r="B19" s="20"/>
    </row>
    <row r="20">
      <c r="A20" s="29" t="s">
        <v>40</v>
      </c>
      <c r="B20" s="27">
        <v>175.92</v>
      </c>
      <c r="C20" s="27">
        <v>233.0</v>
      </c>
    </row>
    <row r="21">
      <c r="A21" s="29" t="s">
        <v>41</v>
      </c>
      <c r="B21" s="23">
        <v>37.94</v>
      </c>
      <c r="C21" s="23">
        <v>35.15</v>
      </c>
    </row>
    <row r="22">
      <c r="A22" s="29" t="s">
        <v>42</v>
      </c>
      <c r="B22" s="23">
        <v>145.35</v>
      </c>
      <c r="C22" s="23"/>
    </row>
    <row r="23">
      <c r="A23" s="30" t="s">
        <v>43</v>
      </c>
      <c r="B23" s="23">
        <v>190.78</v>
      </c>
      <c r="C23" s="23">
        <v>57.49</v>
      </c>
    </row>
    <row r="24">
      <c r="A24" s="30" t="s">
        <v>44</v>
      </c>
      <c r="B24" s="23">
        <v>10.0</v>
      </c>
      <c r="C24" s="23"/>
    </row>
    <row r="25">
      <c r="A25" s="29" t="s">
        <v>45</v>
      </c>
      <c r="B25" s="23">
        <v>932.98</v>
      </c>
      <c r="C25" s="23"/>
    </row>
    <row r="26">
      <c r="A26" s="29" t="s">
        <v>30</v>
      </c>
      <c r="B26" s="27">
        <f>11909.8+300</f>
        <v>12209.8</v>
      </c>
      <c r="C26" s="27">
        <v>12977.72</v>
      </c>
    </row>
    <row r="27">
      <c r="A27" s="29" t="s">
        <v>32</v>
      </c>
      <c r="B27" s="27">
        <f>26693.27+152.54</f>
        <v>26845.81</v>
      </c>
      <c r="C27" s="27">
        <v>20052.9</v>
      </c>
    </row>
    <row r="28">
      <c r="A28" s="30" t="s">
        <v>46</v>
      </c>
      <c r="B28" s="23">
        <v>9113.95</v>
      </c>
      <c r="C28" s="23">
        <v>13425.94</v>
      </c>
    </row>
    <row r="29">
      <c r="A29" s="30" t="s">
        <v>47</v>
      </c>
      <c r="B29" s="23">
        <v>6773.78</v>
      </c>
      <c r="C29" s="23"/>
    </row>
    <row r="30">
      <c r="A30" s="29" t="s">
        <v>48</v>
      </c>
      <c r="B30" s="23">
        <v>117.53</v>
      </c>
      <c r="C30" s="23"/>
    </row>
    <row r="31">
      <c r="A31" s="20"/>
      <c r="B31" s="20"/>
      <c r="C31" s="20"/>
    </row>
    <row r="32">
      <c r="A32" s="22" t="s">
        <v>49</v>
      </c>
      <c r="B32" s="28">
        <f t="shared" ref="B32:C32" si="2">SUM(B20:B31)</f>
        <v>56553.84</v>
      </c>
      <c r="C32" s="28">
        <f t="shared" si="2"/>
        <v>46782.2</v>
      </c>
    </row>
    <row r="33">
      <c r="A33" s="20"/>
      <c r="B33" s="31"/>
      <c r="C33" s="20"/>
    </row>
    <row r="34">
      <c r="A34" s="22" t="s">
        <v>50</v>
      </c>
      <c r="B34" s="28">
        <f t="shared" ref="B34:C34" si="3">B17-B32</f>
        <v>1079.52</v>
      </c>
      <c r="C34" s="28">
        <f t="shared" si="3"/>
        <v>138.87</v>
      </c>
      <c r="D34" s="32"/>
    </row>
    <row r="37">
      <c r="D37" s="32"/>
    </row>
  </sheetData>
  <printOptions gridLines="1" horizontalCentered="1" vertic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5.0"/>
    <col customWidth="1" min="2" max="2" width="49.63"/>
  </cols>
  <sheetData>
    <row r="1">
      <c r="A1" s="19"/>
      <c r="B1" s="20"/>
      <c r="C1" s="18"/>
      <c r="D1" s="18"/>
      <c r="E1" s="18"/>
      <c r="F1" s="18"/>
      <c r="G1" s="18"/>
    </row>
    <row r="2">
      <c r="A2" s="33" t="s">
        <v>51</v>
      </c>
      <c r="F2" s="18"/>
      <c r="G2" s="18"/>
    </row>
    <row r="3">
      <c r="A3" s="34"/>
      <c r="B3" s="34"/>
      <c r="C3" s="34"/>
      <c r="D3" s="34"/>
      <c r="E3" s="34"/>
      <c r="F3" s="18"/>
      <c r="G3" s="18"/>
      <c r="H3" s="35"/>
    </row>
    <row r="4">
      <c r="A4" s="36" t="s">
        <v>52</v>
      </c>
      <c r="B4" s="37" t="s">
        <v>53</v>
      </c>
      <c r="C4" s="38" t="s">
        <v>54</v>
      </c>
      <c r="D4" s="38" t="s">
        <v>55</v>
      </c>
      <c r="E4" s="38" t="s">
        <v>56</v>
      </c>
      <c r="F4" s="39" t="s">
        <v>57</v>
      </c>
      <c r="G4" s="18"/>
    </row>
    <row r="5">
      <c r="A5" s="40">
        <v>45231.0</v>
      </c>
      <c r="B5" s="41"/>
      <c r="C5" s="42"/>
      <c r="D5" s="42"/>
      <c r="E5" s="42"/>
      <c r="F5" s="43">
        <v>189.9</v>
      </c>
      <c r="G5" s="18"/>
    </row>
    <row r="6">
      <c r="A6" s="40">
        <f>A5+23</f>
        <v>45254</v>
      </c>
      <c r="B6" s="44" t="s">
        <v>58</v>
      </c>
      <c r="C6" s="42"/>
      <c r="D6" s="45">
        <v>72.0</v>
      </c>
      <c r="E6" s="42"/>
      <c r="F6" s="43">
        <f>F5-D6+E6</f>
        <v>117.9</v>
      </c>
      <c r="G6" s="18"/>
    </row>
    <row r="7">
      <c r="A7" s="40">
        <v>45436.0</v>
      </c>
      <c r="B7" s="44" t="s">
        <v>59</v>
      </c>
      <c r="C7" s="42"/>
      <c r="D7" s="45">
        <v>13.98</v>
      </c>
      <c r="E7" s="42"/>
      <c r="F7" s="43">
        <f>F6-D7</f>
        <v>103.92</v>
      </c>
      <c r="G7" s="18"/>
    </row>
    <row r="8">
      <c r="A8" s="46">
        <f t="shared" ref="A8:A9" si="1">A7+1</f>
        <v>45437</v>
      </c>
      <c r="B8" s="44" t="s">
        <v>60</v>
      </c>
      <c r="C8" s="42"/>
      <c r="D8" s="42"/>
      <c r="E8" s="45">
        <v>120.0</v>
      </c>
      <c r="F8" s="43">
        <v>223.92</v>
      </c>
      <c r="G8" s="18"/>
    </row>
    <row r="9">
      <c r="A9" s="46">
        <f t="shared" si="1"/>
        <v>45438</v>
      </c>
      <c r="B9" s="47" t="s">
        <v>61</v>
      </c>
      <c r="C9" s="48"/>
      <c r="D9" s="49">
        <v>102.65</v>
      </c>
      <c r="E9" s="42"/>
      <c r="F9" s="43">
        <f>F8-D9</f>
        <v>121.27</v>
      </c>
      <c r="G9" s="18"/>
    </row>
    <row r="10">
      <c r="A10" s="46">
        <v>45606.0</v>
      </c>
      <c r="B10" s="44" t="s">
        <v>60</v>
      </c>
      <c r="C10" s="42"/>
      <c r="D10" s="42"/>
      <c r="E10" s="45">
        <v>90.0</v>
      </c>
      <c r="F10" s="43">
        <f>F9+E10</f>
        <v>211.27</v>
      </c>
      <c r="G10" s="18"/>
    </row>
  </sheetData>
  <mergeCells count="1">
    <mergeCell ref="A2:E2"/>
  </mergeCells>
  <printOptions gridLines="1" horizontalCentered="1"/>
  <pageMargins bottom="1.0" footer="0.0" header="0.0" left="1.0" right="1.0" top="1.0"/>
  <pageSetup fitToHeight="0" cellComments="atEnd" orientation="portrait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5.75"/>
    <col customWidth="1" min="2" max="2" width="49.63"/>
    <col customWidth="1" min="3" max="3" width="14.88"/>
  </cols>
  <sheetData>
    <row r="1">
      <c r="A1" s="19" t="s">
        <v>62</v>
      </c>
      <c r="B1" s="20"/>
      <c r="C1" s="20"/>
      <c r="D1" s="18"/>
      <c r="E1" s="18"/>
      <c r="F1" s="18"/>
      <c r="G1" s="18"/>
      <c r="H1" s="18"/>
    </row>
    <row r="2">
      <c r="A2" s="20"/>
      <c r="B2" s="20"/>
      <c r="C2" s="20"/>
      <c r="D2" s="18"/>
      <c r="E2" s="18"/>
      <c r="F2" s="18"/>
      <c r="G2" s="18"/>
      <c r="H2" s="18"/>
    </row>
    <row r="3">
      <c r="A3" s="19"/>
      <c r="B3" s="22"/>
      <c r="C3" s="23"/>
      <c r="D3" s="50"/>
      <c r="E3" s="18"/>
      <c r="F3" s="18"/>
      <c r="G3" s="18"/>
      <c r="H3" s="18"/>
    </row>
    <row r="4">
      <c r="A4" s="22"/>
      <c r="B4" s="22"/>
      <c r="C4" s="27"/>
      <c r="D4" s="18"/>
      <c r="E4" s="18"/>
      <c r="F4" s="18"/>
      <c r="G4" s="18"/>
    </row>
    <row r="5">
      <c r="A5" s="22"/>
      <c r="B5" s="22"/>
      <c r="C5" s="51"/>
      <c r="D5" s="21"/>
      <c r="E5" s="18"/>
      <c r="F5" s="18"/>
      <c r="G5" s="18"/>
      <c r="H5" s="18"/>
    </row>
    <row r="6">
      <c r="A6" s="18"/>
      <c r="B6" s="18"/>
      <c r="C6" s="18"/>
      <c r="D6" s="18"/>
      <c r="E6" s="18"/>
      <c r="F6" s="18"/>
      <c r="G6" s="18"/>
      <c r="H6" s="18"/>
    </row>
    <row r="7">
      <c r="A7" s="52"/>
      <c r="B7" s="18"/>
      <c r="C7" s="18"/>
      <c r="D7" s="18"/>
      <c r="E7" s="18"/>
      <c r="F7" s="18"/>
      <c r="G7" s="18"/>
      <c r="H7" s="18"/>
    </row>
    <row r="8">
      <c r="A8" s="18"/>
      <c r="B8" s="18"/>
      <c r="C8" s="18"/>
      <c r="D8" s="18"/>
      <c r="E8" s="18"/>
      <c r="F8" s="18"/>
      <c r="G8" s="18"/>
      <c r="H8" s="18"/>
    </row>
    <row r="9">
      <c r="A9" s="18"/>
      <c r="B9" s="18"/>
      <c r="C9" s="18"/>
      <c r="D9" s="18"/>
      <c r="E9" s="18"/>
      <c r="F9" s="18"/>
      <c r="G9" s="18"/>
      <c r="H9" s="18"/>
    </row>
    <row r="10">
      <c r="A10" s="18"/>
      <c r="B10" s="18"/>
      <c r="C10" s="18"/>
      <c r="D10" s="18"/>
      <c r="E10" s="18"/>
      <c r="F10" s="18"/>
      <c r="G10" s="18"/>
      <c r="H10" s="18"/>
    </row>
    <row r="11">
      <c r="A11" s="18"/>
      <c r="B11" s="18"/>
      <c r="C11" s="18"/>
      <c r="D11" s="18"/>
      <c r="E11" s="18"/>
      <c r="F11" s="18"/>
      <c r="G11" s="18"/>
      <c r="H11" s="18"/>
    </row>
    <row r="12">
      <c r="A12" s="18"/>
      <c r="B12" s="18"/>
      <c r="C12" s="18"/>
      <c r="D12" s="18"/>
      <c r="E12" s="18"/>
      <c r="F12" s="18"/>
      <c r="G12" s="18"/>
      <c r="H12" s="18"/>
    </row>
    <row r="13">
      <c r="A13" s="18"/>
      <c r="B13" s="18"/>
      <c r="C13" s="18"/>
      <c r="D13" s="18"/>
      <c r="E13" s="18"/>
      <c r="F13" s="18"/>
      <c r="G13" s="18"/>
      <c r="H13" s="18"/>
    </row>
    <row r="14">
      <c r="A14" s="18"/>
      <c r="B14" s="18"/>
      <c r="C14" s="18"/>
      <c r="D14" s="18"/>
      <c r="E14" s="18"/>
      <c r="F14" s="18"/>
      <c r="G14" s="18"/>
      <c r="H14" s="18"/>
    </row>
    <row r="15">
      <c r="A15" s="18"/>
      <c r="B15" s="18"/>
      <c r="C15" s="18"/>
      <c r="D15" s="18"/>
      <c r="E15" s="18"/>
      <c r="F15" s="18"/>
      <c r="G15" s="18"/>
      <c r="H15" s="18"/>
    </row>
    <row r="16">
      <c r="A16" s="18"/>
      <c r="B16" s="18"/>
      <c r="C16" s="18"/>
      <c r="D16" s="18"/>
      <c r="E16" s="18"/>
      <c r="F16" s="18"/>
      <c r="G16" s="18"/>
      <c r="H16" s="18"/>
    </row>
    <row r="17">
      <c r="A17" s="18"/>
      <c r="B17" s="18"/>
      <c r="C17" s="18"/>
      <c r="D17" s="18"/>
      <c r="E17" s="18"/>
      <c r="F17" s="18"/>
      <c r="G17" s="18"/>
      <c r="H17" s="18"/>
    </row>
    <row r="18">
      <c r="A18" s="18"/>
      <c r="B18" s="18"/>
      <c r="C18" s="18"/>
      <c r="D18" s="18"/>
      <c r="E18" s="18"/>
      <c r="F18" s="18"/>
      <c r="G18" s="18"/>
      <c r="H18" s="18"/>
    </row>
    <row r="19">
      <c r="A19" s="18"/>
      <c r="B19" s="18"/>
      <c r="C19" s="18"/>
      <c r="D19" s="18"/>
      <c r="E19" s="18"/>
      <c r="F19" s="18"/>
      <c r="G19" s="18"/>
      <c r="H19" s="18"/>
    </row>
  </sheetData>
  <printOptions gridLines="1" horizontalCentered="1"/>
  <pageMargins bottom="1.0" footer="0.0" header="0.0" left="1.0" right="1.0" top="1.0"/>
  <pageSetup fitToHeight="0" cellComments="atEnd" orientation="landscape" pageOrder="overThenDown"/>
  <drawing r:id="rId1"/>
</worksheet>
</file>